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.19\"/>
    </mc:Choice>
  </mc:AlternateContent>
  <bookViews>
    <workbookView xWindow="0" yWindow="0" windowWidth="25800" windowHeight="13425"/>
  </bookViews>
  <sheets>
    <sheet name="FY18 Projected" sheetId="1" r:id="rId1"/>
    <sheet name="Sheet2" sheetId="2" r:id="rId2"/>
    <sheet name="Sheet3" sheetId="3" r:id="rId3"/>
  </sheets>
  <definedNames>
    <definedName name="_xlnm.Print_Area" localSheetId="0">'FY18 Projected'!$A$176:$G$255</definedName>
  </definedNames>
  <calcPr calcId="152511"/>
</workbook>
</file>

<file path=xl/calcChain.xml><?xml version="1.0" encoding="utf-8"?>
<calcChain xmlns="http://schemas.openxmlformats.org/spreadsheetml/2006/main">
  <c r="F96" i="1" l="1"/>
  <c r="F231" i="1" l="1"/>
  <c r="F249" i="1" l="1"/>
  <c r="F250" i="1" s="1"/>
  <c r="E250" i="1"/>
  <c r="D250" i="1"/>
  <c r="D245" i="1"/>
  <c r="F248" i="1"/>
  <c r="F222" i="1"/>
  <c r="F223" i="1"/>
  <c r="F224" i="1"/>
  <c r="F225" i="1"/>
  <c r="F226" i="1"/>
  <c r="F227" i="1"/>
  <c r="F228" i="1"/>
  <c r="F229" i="1"/>
  <c r="F230" i="1"/>
  <c r="F232" i="1"/>
  <c r="F233" i="1"/>
  <c r="F234" i="1"/>
  <c r="F235" i="1"/>
  <c r="F236" i="1"/>
  <c r="F237" i="1"/>
  <c r="F238" i="1"/>
  <c r="F239" i="1"/>
  <c r="F221" i="1"/>
  <c r="E240" i="1"/>
  <c r="F197" i="1"/>
  <c r="F198" i="1"/>
  <c r="F199" i="1"/>
  <c r="F200" i="1"/>
  <c r="F201" i="1"/>
  <c r="F202" i="1"/>
  <c r="F204" i="1"/>
  <c r="F205" i="1"/>
  <c r="F206" i="1"/>
  <c r="F207" i="1"/>
  <c r="F208" i="1"/>
  <c r="F209" i="1"/>
  <c r="F210" i="1"/>
  <c r="F211" i="1"/>
  <c r="F196" i="1"/>
  <c r="F189" i="1"/>
  <c r="F190" i="1"/>
  <c r="F191" i="1"/>
  <c r="F192" i="1"/>
  <c r="F188" i="1"/>
  <c r="F193" i="1" s="1"/>
  <c r="E212" i="1"/>
  <c r="E193" i="1"/>
  <c r="E185" i="1"/>
  <c r="F182" i="1"/>
  <c r="F183" i="1"/>
  <c r="F184" i="1"/>
  <c r="F181" i="1"/>
  <c r="F153" i="1"/>
  <c r="F163" i="1"/>
  <c r="F164" i="1"/>
  <c r="F165" i="1"/>
  <c r="F166" i="1"/>
  <c r="F167" i="1"/>
  <c r="F168" i="1"/>
  <c r="F169" i="1"/>
  <c r="F170" i="1"/>
  <c r="F171" i="1"/>
  <c r="F162" i="1"/>
  <c r="F172" i="1" s="1"/>
  <c r="F152" i="1"/>
  <c r="F158" i="1"/>
  <c r="F157" i="1"/>
  <c r="F240" i="1" l="1"/>
  <c r="E214" i="1"/>
  <c r="F185" i="1"/>
  <c r="F159" i="1"/>
  <c r="F154" i="1"/>
  <c r="E172" i="1"/>
  <c r="E159" i="1"/>
  <c r="E154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27" i="1"/>
  <c r="F122" i="1"/>
  <c r="F123" i="1"/>
  <c r="F121" i="1"/>
  <c r="F113" i="1"/>
  <c r="F114" i="1"/>
  <c r="F115" i="1"/>
  <c r="F116" i="1"/>
  <c r="F117" i="1"/>
  <c r="F112" i="1"/>
  <c r="E143" i="1"/>
  <c r="E124" i="1"/>
  <c r="E118" i="1"/>
  <c r="D109" i="1"/>
  <c r="F22" i="1"/>
  <c r="F23" i="1"/>
  <c r="F24" i="1"/>
  <c r="F25" i="1"/>
  <c r="F26" i="1"/>
  <c r="F30" i="1" s="1"/>
  <c r="F27" i="1"/>
  <c r="F28" i="1"/>
  <c r="F29" i="1"/>
  <c r="F21" i="1"/>
  <c r="F16" i="1"/>
  <c r="F17" i="1"/>
  <c r="F15" i="1"/>
  <c r="F18" i="1" s="1"/>
  <c r="F32" i="1" s="1"/>
  <c r="E32" i="1"/>
  <c r="E30" i="1"/>
  <c r="E18" i="1"/>
  <c r="D37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68" i="1"/>
  <c r="F54" i="1"/>
  <c r="F55" i="1"/>
  <c r="F56" i="1"/>
  <c r="F57" i="1"/>
  <c r="F58" i="1"/>
  <c r="F59" i="1"/>
  <c r="F60" i="1"/>
  <c r="F61" i="1"/>
  <c r="F62" i="1"/>
  <c r="F63" i="1"/>
  <c r="F64" i="1"/>
  <c r="F53" i="1"/>
  <c r="F40" i="1"/>
  <c r="F41" i="1"/>
  <c r="F42" i="1"/>
  <c r="F43" i="1"/>
  <c r="F44" i="1"/>
  <c r="F45" i="1"/>
  <c r="F46" i="1"/>
  <c r="F47" i="1"/>
  <c r="F48" i="1"/>
  <c r="F49" i="1"/>
  <c r="F39" i="1"/>
  <c r="E102" i="1"/>
  <c r="E65" i="1"/>
  <c r="E50" i="1"/>
  <c r="F174" i="1" l="1"/>
  <c r="E174" i="1"/>
  <c r="E145" i="1"/>
  <c r="F143" i="1"/>
  <c r="E104" i="1"/>
  <c r="F118" i="1"/>
  <c r="F124" i="1"/>
  <c r="F65" i="1"/>
  <c r="F102" i="1"/>
  <c r="F50" i="1"/>
  <c r="D5" i="1"/>
  <c r="D102" i="1"/>
  <c r="D240" i="1"/>
  <c r="D185" i="1"/>
  <c r="D193" i="1"/>
  <c r="D203" i="1"/>
  <c r="F203" i="1" s="1"/>
  <c r="F212" i="1" s="1"/>
  <c r="F214" i="1" s="1"/>
  <c r="D172" i="1"/>
  <c r="D118" i="1"/>
  <c r="D124" i="1"/>
  <c r="D143" i="1"/>
  <c r="D145" i="1" s="1"/>
  <c r="D50" i="1"/>
  <c r="D65" i="1"/>
  <c r="D30" i="1"/>
  <c r="D178" i="1"/>
  <c r="F218" i="1"/>
  <c r="F12" i="1"/>
  <c r="E12" i="1"/>
  <c r="D12" i="1"/>
  <c r="D218" i="1"/>
  <c r="D149" i="1"/>
  <c r="D9" i="1"/>
  <c r="D18" i="1"/>
  <c r="D32" i="1" s="1"/>
  <c r="D159" i="1"/>
  <c r="D154" i="1"/>
  <c r="D174" i="1" s="1"/>
  <c r="F104" i="1" l="1"/>
  <c r="E253" i="1"/>
  <c r="F145" i="1"/>
  <c r="D212" i="1"/>
  <c r="D214" i="1" s="1"/>
  <c r="D104" i="1"/>
  <c r="D253" i="1" l="1"/>
  <c r="F253" i="1"/>
</calcChain>
</file>

<file path=xl/sharedStrings.xml><?xml version="1.0" encoding="utf-8"?>
<sst xmlns="http://schemas.openxmlformats.org/spreadsheetml/2006/main" count="394" uniqueCount="243">
  <si>
    <t>Prog #</t>
  </si>
  <si>
    <t>REVENUE:</t>
  </si>
  <si>
    <t>Less 5% reduction</t>
  </si>
  <si>
    <t>Operating ASG Revenue:</t>
  </si>
  <si>
    <t>Personnel Expenses:</t>
  </si>
  <si>
    <t>Projected</t>
  </si>
  <si>
    <t>Actual to date</t>
  </si>
  <si>
    <t>% Realized</t>
  </si>
  <si>
    <t xml:space="preserve"> </t>
  </si>
  <si>
    <t>Total Personnel Expenses:</t>
  </si>
  <si>
    <t>Operating Expenses:</t>
  </si>
  <si>
    <t>Copying/Printing</t>
  </si>
  <si>
    <t>Office Supplies</t>
  </si>
  <si>
    <t xml:space="preserve">Misc </t>
  </si>
  <si>
    <t>Total Operating Expenses:</t>
  </si>
  <si>
    <t>Programming Expenses:</t>
  </si>
  <si>
    <t>ASG Awards Banquet</t>
  </si>
  <si>
    <t>Election Food/Promo</t>
  </si>
  <si>
    <t>Total Programming Expenses:</t>
  </si>
  <si>
    <t>Classified Salary President</t>
  </si>
  <si>
    <t>Classified Salary Vice President</t>
  </si>
  <si>
    <t>Classified Salary Secretary</t>
  </si>
  <si>
    <t>Classified Salary Treasurer</t>
  </si>
  <si>
    <t>Classified Salary Chief of Staff</t>
  </si>
  <si>
    <t>Classified Fringes</t>
  </si>
  <si>
    <t>Summer Wages</t>
  </si>
  <si>
    <t>Webmaster</t>
  </si>
  <si>
    <t>Advertising</t>
  </si>
  <si>
    <t>Business Cards</t>
  </si>
  <si>
    <t>Copies</t>
  </si>
  <si>
    <t>Long Distance</t>
  </si>
  <si>
    <t>Paper</t>
  </si>
  <si>
    <t>Sam's Card Renewal</t>
  </si>
  <si>
    <t>Telephone Lines</t>
  </si>
  <si>
    <t>All-ASG Retreat</t>
  </si>
  <si>
    <t>ASG Exec Retreat</t>
  </si>
  <si>
    <t>ASG Mid-Semester Banquet</t>
  </si>
  <si>
    <t>Faculty Appreciation</t>
  </si>
  <si>
    <t>Honorary Family</t>
  </si>
  <si>
    <t>Memorial Fund</t>
  </si>
  <si>
    <t>MLK Jr. Day</t>
  </si>
  <si>
    <t>Unallocated Programming Exp</t>
  </si>
  <si>
    <t>Walmart +/-</t>
  </si>
  <si>
    <t>-</t>
  </si>
  <si>
    <t xml:space="preserve">Total Executive </t>
  </si>
  <si>
    <t xml:space="preserve">   </t>
  </si>
  <si>
    <t>Less 5%</t>
  </si>
  <si>
    <t>Salary Chair of Senate</t>
  </si>
  <si>
    <t>Parking Permit</t>
  </si>
  <si>
    <t>Office Supplies/Computer Repair</t>
  </si>
  <si>
    <t>Phone &amp; Long Distance</t>
  </si>
  <si>
    <t>ASG Cabinet/Senate Induct</t>
  </si>
  <si>
    <t>Unallocated Program Exp</t>
  </si>
  <si>
    <t>Total Senate:</t>
  </si>
  <si>
    <t>Less 5% reserve</t>
  </si>
  <si>
    <t>OF</t>
  </si>
  <si>
    <t>Telephones</t>
  </si>
  <si>
    <t>AL</t>
  </si>
  <si>
    <t>Fall Financial Allocation</t>
  </si>
  <si>
    <t>Spring Financial Allocation</t>
  </si>
  <si>
    <t>Financial Allocation Reserve</t>
  </si>
  <si>
    <t>Total ASG Expenses:</t>
  </si>
  <si>
    <t>Homecoming</t>
  </si>
  <si>
    <t xml:space="preserve">                           </t>
  </si>
  <si>
    <t>Unallocated</t>
  </si>
  <si>
    <t>Administrative Funds</t>
  </si>
  <si>
    <t>Welcome Week Cookout/Movie Night</t>
  </si>
  <si>
    <t xml:space="preserve">Misc adj +/- </t>
  </si>
  <si>
    <t>AD</t>
  </si>
  <si>
    <t>EX</t>
  </si>
  <si>
    <t>Office Expense (supplies, copies)</t>
  </si>
  <si>
    <t>RSO Office Space (fixtures, etc)</t>
  </si>
  <si>
    <t>Campaign Simulation</t>
  </si>
  <si>
    <t>OP</t>
  </si>
  <si>
    <t>PROG</t>
  </si>
  <si>
    <t>Historian, Senate Bill #6</t>
  </si>
  <si>
    <t>Chancellor's Ball</t>
  </si>
  <si>
    <t>Chair of Senate Election/Reception</t>
  </si>
  <si>
    <t>Fresh Hogs Achievement Awards Banquet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</si>
  <si>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</si>
  <si>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</si>
  <si>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ASG Awards  Banquet  </t>
  </si>
  <si>
    <t xml:space="preserve">Senate Orientation </t>
  </si>
  <si>
    <t xml:space="preserve">Interview Costs </t>
  </si>
  <si>
    <t>TOTAL GRADUATE STUDENT CONGRESS</t>
  </si>
  <si>
    <t>Operating Expenses</t>
  </si>
  <si>
    <t>Office Supplies/Equipment Repair</t>
  </si>
  <si>
    <t>Phone/Long Distance</t>
  </si>
  <si>
    <t>PB</t>
  </si>
  <si>
    <t>PAB Meeting Expenses</t>
  </si>
  <si>
    <t>IA</t>
  </si>
  <si>
    <t>Inauguration Expenses</t>
  </si>
  <si>
    <t>NE</t>
  </si>
  <si>
    <t>Capital Improvements:</t>
  </si>
  <si>
    <t>Total Unallocated</t>
  </si>
  <si>
    <t>All ASG Retreat</t>
  </si>
  <si>
    <t>Big Events</t>
  </si>
  <si>
    <t>Social Committee</t>
  </si>
  <si>
    <t>Professional Development Committee</t>
  </si>
  <si>
    <t>CF</t>
  </si>
  <si>
    <t xml:space="preserve">Parking Permits </t>
  </si>
  <si>
    <r>
      <t xml:space="preserve">ASG Executive Operating Budget </t>
    </r>
    <r>
      <rPr>
        <sz val="10"/>
        <color indexed="8"/>
        <rFont val="Calibri"/>
        <family val="2"/>
      </rPr>
      <t>(16% of total revenue)</t>
    </r>
  </si>
  <si>
    <t>ASG Graduate Student Congress (5% of total revenue)</t>
  </si>
  <si>
    <t>ASG RSO Allocations (70% of total revenue)</t>
  </si>
  <si>
    <t>ASG Capital Improvements (2% of total revenue)</t>
  </si>
  <si>
    <t>Postage</t>
  </si>
  <si>
    <t>SEC Exchange (38%)</t>
  </si>
  <si>
    <t>Ask ASG Day</t>
  </si>
  <si>
    <t>All-Call Meetings</t>
  </si>
  <si>
    <t>LS</t>
  </si>
  <si>
    <t>Legislative Appropriations-Senate</t>
  </si>
  <si>
    <t>LG</t>
  </si>
  <si>
    <t>Salary Photographer</t>
  </si>
  <si>
    <t>Graduation Sashes</t>
  </si>
  <si>
    <t>ASG EOY Exec Banquet</t>
  </si>
  <si>
    <t xml:space="preserve">Parking &amp; Transit/Work It Off </t>
  </si>
  <si>
    <t>Total Capital Improvements</t>
  </si>
  <si>
    <t>ASG Brochures</t>
  </si>
  <si>
    <t>GSC Speaker</t>
  </si>
  <si>
    <t xml:space="preserve">Legislative Appropriations-GSC </t>
  </si>
  <si>
    <t>ASG Alumni Event Expenses</t>
  </si>
  <si>
    <t>AE</t>
  </si>
  <si>
    <t>Judicial EOY Banquet</t>
  </si>
  <si>
    <t>S1</t>
  </si>
  <si>
    <t>S2</t>
  </si>
  <si>
    <t>Grad Appreciation Weeks (8)</t>
  </si>
  <si>
    <t>Advertising/Promo</t>
  </si>
  <si>
    <t>NAGPS</t>
  </si>
  <si>
    <t>Annual Dues</t>
  </si>
  <si>
    <t>Etiquette Mixer and Social</t>
  </si>
  <si>
    <t>N1</t>
  </si>
  <si>
    <t>N2</t>
  </si>
  <si>
    <t>N3</t>
  </si>
  <si>
    <t>P1</t>
  </si>
  <si>
    <t>Judicial Candidate Orientation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</si>
  <si>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</si>
  <si>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</si>
  <si>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</si>
  <si>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</si>
  <si>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</si>
  <si>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</si>
  <si>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</si>
  <si>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</si>
  <si>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</si>
  <si>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Sexual Assault Awareness</t>
  </si>
  <si>
    <t>National Conference</t>
  </si>
  <si>
    <t xml:space="preserve">Total Judicial </t>
  </si>
  <si>
    <r>
      <t>ASG Senate Budget (5% of total revenue )</t>
    </r>
    <r>
      <rPr>
        <sz val="12"/>
        <color indexed="8"/>
        <rFont val="Calibri"/>
        <family val="2"/>
      </rPr>
      <t xml:space="preserve">  </t>
    </r>
  </si>
  <si>
    <t>ASG Freshman Leadership Forum Budget (1% of total revenue )</t>
  </si>
  <si>
    <t xml:space="preserve">Unallocated </t>
  </si>
  <si>
    <t>General GSC Meetings/Expenses</t>
  </si>
  <si>
    <t>Mentor Social</t>
  </si>
  <si>
    <t xml:space="preserve">PROG </t>
  </si>
  <si>
    <t>Sustainability</t>
  </si>
  <si>
    <t>SEC in DC</t>
  </si>
  <si>
    <t>Campus Closet</t>
  </si>
  <si>
    <t>OFA/RSO Funds/Discretionary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</si>
  <si>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</si>
  <si>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</si>
  <si>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Dry Cleaning</t>
  </si>
  <si>
    <t xml:space="preserve">                                                     </t>
  </si>
  <si>
    <t xml:space="preserve">SEC Exchange Conference  </t>
  </si>
  <si>
    <t xml:space="preserve">SEC Exchange Conference </t>
  </si>
  <si>
    <t>SEC Exchange</t>
  </si>
  <si>
    <t>Student Advocacy Commission/RAG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</si>
  <si>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</si>
  <si>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</si>
  <si>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</si>
  <si>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</si>
  <si>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</si>
  <si>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</si>
  <si>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</si>
  <si>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</si>
  <si>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</si>
  <si>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</si>
  <si>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</si>
  <si>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</si>
  <si>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</si>
  <si>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</si>
  <si>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</si>
  <si>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</si>
  <si>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</si>
  <si>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</si>
  <si>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SEC Exchange </t>
  </si>
  <si>
    <t>Athletics Access Pass Program Expenses</t>
  </si>
  <si>
    <t>WW</t>
  </si>
  <si>
    <t>Welcome Week Shirts/Quincy</t>
  </si>
  <si>
    <t>ME</t>
  </si>
  <si>
    <t>UA Media/Scott Flanagin</t>
  </si>
  <si>
    <t>N4</t>
  </si>
  <si>
    <t xml:space="preserve">Health </t>
  </si>
  <si>
    <t>HOTV Registration Drive</t>
  </si>
  <si>
    <t>FY18 Exec Admn Expenses</t>
  </si>
  <si>
    <t>Copying/Printing/Business Cards</t>
  </si>
  <si>
    <t xml:space="preserve">Cabinet Programming </t>
  </si>
  <si>
    <t xml:space="preserve">                                                                                                                                                          </t>
  </si>
  <si>
    <t xml:space="preserve">C1 &gt; Academic Integrity Week </t>
  </si>
  <si>
    <t>Veteran Affairs</t>
  </si>
  <si>
    <t>Legislative Workshop</t>
  </si>
  <si>
    <t>ASG Senate Meetings/Venue</t>
  </si>
  <si>
    <t>Equipment/ Repair/Software</t>
  </si>
  <si>
    <t>C2 &gt; Cabinet copy expense</t>
  </si>
  <si>
    <t>ASG Senate/Special Events</t>
  </si>
  <si>
    <t>Town Hall Debates</t>
  </si>
  <si>
    <t>Graduation Regalia</t>
  </si>
  <si>
    <t>ASG EOY Senate Review Dinner</t>
  </si>
  <si>
    <t xml:space="preserve">ASG Diversity &amp; Inclusion </t>
  </si>
  <si>
    <t>PAB  FY17  (Spring Round) for FY18</t>
  </si>
  <si>
    <t>May '17 Funding</t>
  </si>
  <si>
    <t xml:space="preserve">                                                                             Safety</t>
  </si>
  <si>
    <t>Campus Life</t>
  </si>
  <si>
    <t>31</t>
  </si>
  <si>
    <t>32</t>
  </si>
  <si>
    <t>Fall Conference</t>
  </si>
  <si>
    <t>Spring Conference</t>
  </si>
  <si>
    <t>N5</t>
  </si>
  <si>
    <t>Regional Conference</t>
  </si>
  <si>
    <t>Grad Coffee Events</t>
  </si>
  <si>
    <t>GSC Award Materials</t>
  </si>
  <si>
    <t>A^</t>
  </si>
  <si>
    <t>FY17 carry-fwd funds</t>
  </si>
  <si>
    <t>28</t>
  </si>
  <si>
    <t>ASG T-shirts</t>
  </si>
  <si>
    <t>Balance</t>
  </si>
  <si>
    <t>FY17 funds carry fwd</t>
  </si>
  <si>
    <t>ASG t-shirts</t>
  </si>
  <si>
    <t>FY17 funds carry fwd (ASG T-shirts)</t>
  </si>
  <si>
    <t>√</t>
  </si>
  <si>
    <t>Actual to Date</t>
  </si>
  <si>
    <t>FY17 Funds Carry Fwd</t>
  </si>
  <si>
    <t>Total Freshman Leadership Forum</t>
  </si>
  <si>
    <t>`</t>
  </si>
  <si>
    <t>C3 &gt; Venue expenses</t>
  </si>
  <si>
    <t>OFA/venue expenses</t>
  </si>
  <si>
    <t>TOTAL EXEC  &gt; CC# 21220</t>
  </si>
  <si>
    <t xml:space="preserve">ASG Judicial Operating Budget (1% of total revenue) </t>
  </si>
  <si>
    <t>TOTAL JUDICIAL &gt; CC# 21637</t>
  </si>
  <si>
    <t>TOTAL SENATE &gt; CC# 21287</t>
  </si>
  <si>
    <t>TOTAL Freshman Leadership Forum &gt; CC# 21756</t>
  </si>
  <si>
    <t>TOTAL GRADUATE STUDENT CONGRESS &gt; CC# 21051</t>
  </si>
  <si>
    <t>TOTAL ALLOCATIONS &gt; CC # 21499</t>
  </si>
  <si>
    <t>TOTAL CAPITAL IMPROVEMENTS &gt; CC# 21052</t>
  </si>
  <si>
    <t>thru 08.31.17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</si>
</sst>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9"/>
      <color rgb="FFFF0000"/>
      <name val="Calibri"/>
      <family val="2"/>
    </font>
    <font>
      <u/>
      <sz val="12"/>
      <color theme="1"/>
      <name val="Calibri"/>
      <family val="2"/>
      <scheme val="minor"/>
    </font>
    <font>
      <u/>
      <sz val="12"/>
      <name val="Calibri"/>
      <family val="2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u val="singleAccounting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rgb="FF00B050"/>
      <name val="Calibri"/>
      <family val="2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</font>
    <font>
      <i/>
      <sz val="8"/>
      <color theme="1"/>
      <name val="Calibri"/>
      <family val="2"/>
      <scheme val="minor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</font>
    <font>
      <b/>
      <sz val="8"/>
      <color rgb="FF0000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4">
    <xf numFmtId="0" fontId="0" fillId="0" borderId="0" xfId="0"/>
    <xf numFmtId="0" fontId="5" fillId="0" borderId="0" xfId="1"/>
    <xf numFmtId="0" fontId="9" fillId="0" borderId="0" xfId="1" applyFont="1"/>
    <xf numFmtId="0" fontId="10" fillId="0" borderId="0" xfId="1" applyFont="1"/>
    <xf numFmtId="43" fontId="9" fillId="0" borderId="1" xfId="1" applyNumberFormat="1" applyFont="1" applyBorder="1"/>
    <xf numFmtId="43" fontId="11" fillId="0" borderId="1" xfId="1" applyNumberFormat="1" applyFont="1" applyBorder="1"/>
    <xf numFmtId="43" fontId="9" fillId="0" borderId="0" xfId="1" applyNumberFormat="1" applyFont="1" applyBorder="1"/>
    <xf numFmtId="0" fontId="12" fillId="2" borderId="2" xfId="1" applyFont="1" applyFill="1" applyBorder="1"/>
    <xf numFmtId="0" fontId="9" fillId="2" borderId="3" xfId="1" applyFont="1" applyFill="1" applyBorder="1"/>
    <xf numFmtId="0" fontId="12" fillId="0" borderId="0" xfId="1" applyFont="1" applyFill="1" applyBorder="1"/>
    <xf numFmtId="0" fontId="9" fillId="0" borderId="0" xfId="1" applyFont="1" applyFill="1" applyBorder="1"/>
    <xf numFmtId="43" fontId="9" fillId="0" borderId="0" xfId="1" applyNumberFormat="1" applyFont="1" applyFill="1" applyBorder="1"/>
    <xf numFmtId="43" fontId="9" fillId="3" borderId="1" xfId="1" applyNumberFormat="1" applyFont="1" applyFill="1" applyBorder="1"/>
    <xf numFmtId="43" fontId="9" fillId="0" borderId="0" xfId="1" applyNumberFormat="1" applyFont="1"/>
    <xf numFmtId="43" fontId="9" fillId="0" borderId="0" xfId="1" applyNumberFormat="1" applyFont="1" applyFill="1" applyAlignment="1">
      <alignment horizontal="left"/>
    </xf>
    <xf numFmtId="43" fontId="9" fillId="0" borderId="0" xfId="1" applyNumberFormat="1" applyFont="1" applyFill="1"/>
    <xf numFmtId="0" fontId="9" fillId="0" borderId="0" xfId="1" applyFont="1" applyAlignment="1">
      <alignment horizontal="left"/>
    </xf>
    <xf numFmtId="43" fontId="9" fillId="0" borderId="1" xfId="1" applyNumberFormat="1" applyFont="1" applyFill="1" applyBorder="1"/>
    <xf numFmtId="0" fontId="9" fillId="0" borderId="0" xfId="1" applyFont="1" applyFill="1" applyBorder="1" applyAlignment="1">
      <alignment horizontal="left"/>
    </xf>
    <xf numFmtId="0" fontId="13" fillId="0" borderId="0" xfId="1" applyFont="1"/>
    <xf numFmtId="43" fontId="9" fillId="0" borderId="1" xfId="1" applyNumberFormat="1" applyFont="1" applyBorder="1" applyAlignment="1">
      <alignment horizontal="right"/>
    </xf>
    <xf numFmtId="0" fontId="9" fillId="0" borderId="0" xfId="1" applyFont="1" applyAlignment="1"/>
    <xf numFmtId="43" fontId="12" fillId="3" borderId="1" xfId="1" applyNumberFormat="1" applyFont="1" applyFill="1" applyBorder="1"/>
    <xf numFmtId="0" fontId="7" fillId="0" borderId="0" xfId="1" applyFont="1"/>
    <xf numFmtId="0" fontId="8" fillId="0" borderId="0" xfId="1" applyFont="1"/>
    <xf numFmtId="0" fontId="9" fillId="3" borderId="2" xfId="1" applyFont="1" applyFill="1" applyBorder="1"/>
    <xf numFmtId="0" fontId="9" fillId="3" borderId="6" xfId="1" applyFont="1" applyFill="1" applyBorder="1"/>
    <xf numFmtId="0" fontId="17" fillId="0" borderId="0" xfId="1" applyFont="1" applyAlignment="1">
      <alignment horizontal="left"/>
    </xf>
    <xf numFmtId="0" fontId="17" fillId="0" borderId="0" xfId="1" applyFont="1"/>
    <xf numFmtId="0" fontId="6" fillId="0" borderId="0" xfId="1" applyFont="1"/>
    <xf numFmtId="0" fontId="16" fillId="0" borderId="0" xfId="1" applyFont="1"/>
    <xf numFmtId="0" fontId="6" fillId="0" borderId="7" xfId="1" applyFont="1" applyBorder="1" applyAlignment="1">
      <alignment horizontal="left"/>
    </xf>
    <xf numFmtId="17" fontId="6" fillId="0" borderId="7" xfId="1" applyNumberFormat="1" applyFont="1" applyBorder="1" applyAlignment="1">
      <alignment horizontal="left"/>
    </xf>
    <xf numFmtId="17" fontId="6" fillId="0" borderId="7" xfId="1" applyNumberFormat="1" applyFont="1" applyBorder="1" applyAlignment="1"/>
    <xf numFmtId="0" fontId="7" fillId="0" borderId="0" xfId="1" applyFont="1" applyAlignment="1">
      <alignment horizontal="right"/>
    </xf>
    <xf numFmtId="43" fontId="12" fillId="2" borderId="1" xfId="1" applyNumberFormat="1" applyFont="1" applyFill="1" applyBorder="1"/>
    <xf numFmtId="9" fontId="9" fillId="0" borderId="0" xfId="1" applyNumberFormat="1" applyFont="1"/>
    <xf numFmtId="9" fontId="9" fillId="0" borderId="0" xfId="1" applyNumberFormat="1" applyFont="1" applyFill="1"/>
    <xf numFmtId="9" fontId="9" fillId="3" borderId="1" xfId="1" applyNumberFormat="1" applyFont="1" applyFill="1" applyBorder="1"/>
    <xf numFmtId="9" fontId="9" fillId="0" borderId="1" xfId="1" applyNumberFormat="1" applyFont="1" applyBorder="1"/>
    <xf numFmtId="9" fontId="9" fillId="0" borderId="1" xfId="1" applyNumberFormat="1" applyFont="1" applyFill="1" applyBorder="1"/>
    <xf numFmtId="9" fontId="9" fillId="0" borderId="0" xfId="1" applyNumberFormat="1" applyFont="1" applyFill="1" applyBorder="1"/>
    <xf numFmtId="9" fontId="9" fillId="0" borderId="0" xfId="1" applyNumberFormat="1" applyFont="1" applyBorder="1"/>
    <xf numFmtId="9" fontId="12" fillId="2" borderId="1" xfId="1" applyNumberFormat="1" applyFont="1" applyFill="1" applyBorder="1"/>
    <xf numFmtId="0" fontId="9" fillId="4" borderId="2" xfId="1" applyFont="1" applyFill="1" applyBorder="1"/>
    <xf numFmtId="0" fontId="9" fillId="4" borderId="3" xfId="1" applyFont="1" applyFill="1" applyBorder="1"/>
    <xf numFmtId="43" fontId="9" fillId="4" borderId="1" xfId="1" applyNumberFormat="1" applyFont="1" applyFill="1" applyBorder="1"/>
    <xf numFmtId="0" fontId="9" fillId="4" borderId="6" xfId="1" applyFont="1" applyFill="1" applyBorder="1"/>
    <xf numFmtId="43" fontId="9" fillId="5" borderId="1" xfId="1" applyNumberFormat="1" applyFont="1" applyFill="1" applyBorder="1"/>
    <xf numFmtId="9" fontId="9" fillId="4" borderId="1" xfId="1" applyNumberFormat="1" applyFont="1" applyFill="1" applyBorder="1"/>
    <xf numFmtId="43" fontId="12" fillId="4" borderId="1" xfId="1" applyNumberFormat="1" applyFont="1" applyFill="1" applyBorder="1"/>
    <xf numFmtId="0" fontId="9" fillId="5" borderId="2" xfId="1" applyFont="1" applyFill="1" applyBorder="1" applyAlignment="1">
      <alignment horizontal="left"/>
    </xf>
    <xf numFmtId="0" fontId="10" fillId="5" borderId="6" xfId="1" applyFont="1" applyFill="1" applyBorder="1" applyAlignment="1">
      <alignment horizontal="left"/>
    </xf>
    <xf numFmtId="9" fontId="9" fillId="5" borderId="1" xfId="1" applyNumberFormat="1" applyFont="1" applyFill="1" applyBorder="1"/>
    <xf numFmtId="43" fontId="12" fillId="5" borderId="1" xfId="1" applyNumberFormat="1" applyFont="1" applyFill="1" applyBorder="1"/>
    <xf numFmtId="0" fontId="19" fillId="0" borderId="0" xfId="1" applyFont="1"/>
    <xf numFmtId="0" fontId="9" fillId="0" borderId="7" xfId="1" applyFont="1" applyBorder="1" applyAlignment="1">
      <alignment horizontal="left"/>
    </xf>
    <xf numFmtId="0" fontId="12" fillId="2" borderId="2" xfId="1" applyFont="1" applyFill="1" applyBorder="1" applyAlignment="1">
      <alignment horizontal="left"/>
    </xf>
    <xf numFmtId="0" fontId="12" fillId="2" borderId="6" xfId="1" applyFont="1" applyFill="1" applyBorder="1" applyAlignment="1">
      <alignment horizontal="left"/>
    </xf>
    <xf numFmtId="0" fontId="9" fillId="5" borderId="6" xfId="1" applyFont="1" applyFill="1" applyBorder="1" applyAlignment="1">
      <alignment horizontal="left"/>
    </xf>
    <xf numFmtId="0" fontId="12" fillId="5" borderId="2" xfId="1" applyFont="1" applyFill="1" applyBorder="1" applyAlignment="1">
      <alignment horizontal="left"/>
    </xf>
    <xf numFmtId="0" fontId="12" fillId="5" borderId="6" xfId="1" applyFont="1" applyFill="1" applyBorder="1" applyAlignment="1">
      <alignment horizontal="left"/>
    </xf>
    <xf numFmtId="0" fontId="10" fillId="5" borderId="2" xfId="1" applyFont="1" applyFill="1" applyBorder="1" applyAlignment="1">
      <alignment horizontal="left"/>
    </xf>
    <xf numFmtId="0" fontId="9" fillId="3" borderId="2" xfId="1" applyFont="1" applyFill="1" applyBorder="1" applyAlignment="1">
      <alignment horizontal="left"/>
    </xf>
    <xf numFmtId="0" fontId="9" fillId="3" borderId="6" xfId="1" applyFont="1" applyFill="1" applyBorder="1" applyAlignment="1">
      <alignment horizontal="left"/>
    </xf>
    <xf numFmtId="0" fontId="12" fillId="3" borderId="2" xfId="1" applyFont="1" applyFill="1" applyBorder="1" applyAlignment="1">
      <alignment horizontal="left"/>
    </xf>
    <xf numFmtId="0" fontId="12" fillId="3" borderId="6" xfId="1" applyFont="1" applyFill="1" applyBorder="1" applyAlignment="1">
      <alignment horizontal="left"/>
    </xf>
    <xf numFmtId="0" fontId="12" fillId="4" borderId="2" xfId="1" applyFont="1" applyFill="1" applyBorder="1" applyAlignment="1">
      <alignment horizontal="left"/>
    </xf>
    <xf numFmtId="0" fontId="12" fillId="4" borderId="6" xfId="1" applyFont="1" applyFill="1" applyBorder="1" applyAlignment="1">
      <alignment horizontal="left"/>
    </xf>
    <xf numFmtId="0" fontId="9" fillId="4" borderId="1" xfId="1" applyFont="1" applyFill="1" applyBorder="1" applyAlignment="1">
      <alignment horizontal="left"/>
    </xf>
    <xf numFmtId="0" fontId="9" fillId="4" borderId="2" xfId="1" applyFont="1" applyFill="1" applyBorder="1" applyAlignment="1">
      <alignment horizontal="left"/>
    </xf>
    <xf numFmtId="0" fontId="9" fillId="4" borderId="6" xfId="1" applyFont="1" applyFill="1" applyBorder="1" applyAlignment="1">
      <alignment horizontal="left"/>
    </xf>
    <xf numFmtId="0" fontId="10" fillId="6" borderId="2" xfId="1" applyFont="1" applyFill="1" applyBorder="1" applyAlignment="1">
      <alignment horizontal="left"/>
    </xf>
    <xf numFmtId="0" fontId="10" fillId="6" borderId="6" xfId="1" applyFont="1" applyFill="1" applyBorder="1" applyAlignment="1">
      <alignment horizontal="left"/>
    </xf>
    <xf numFmtId="43" fontId="9" fillId="6" borderId="1" xfId="1" applyNumberFormat="1" applyFont="1" applyFill="1" applyBorder="1" applyAlignment="1">
      <alignment horizontal="right"/>
    </xf>
    <xf numFmtId="0" fontId="9" fillId="6" borderId="2" xfId="1" applyFont="1" applyFill="1" applyBorder="1" applyAlignment="1">
      <alignment horizontal="left"/>
    </xf>
    <xf numFmtId="0" fontId="10" fillId="6" borderId="3" xfId="1" applyFont="1" applyFill="1" applyBorder="1" applyAlignment="1">
      <alignment horizontal="left"/>
    </xf>
    <xf numFmtId="0" fontId="9" fillId="6" borderId="3" xfId="1" applyFont="1" applyFill="1" applyBorder="1" applyAlignment="1">
      <alignment horizontal="left"/>
    </xf>
    <xf numFmtId="0" fontId="12" fillId="6" borderId="2" xfId="1" applyFont="1" applyFill="1" applyBorder="1" applyAlignment="1">
      <alignment horizontal="left"/>
    </xf>
    <xf numFmtId="0" fontId="14" fillId="6" borderId="6" xfId="1" applyFont="1" applyFill="1" applyBorder="1" applyAlignment="1">
      <alignment horizontal="left"/>
    </xf>
    <xf numFmtId="43" fontId="12" fillId="6" borderId="1" xfId="1" applyNumberFormat="1" applyFont="1" applyFill="1" applyBorder="1"/>
    <xf numFmtId="9" fontId="9" fillId="7" borderId="1" xfId="1" applyNumberFormat="1" applyFont="1" applyFill="1" applyBorder="1"/>
    <xf numFmtId="9" fontId="0" fillId="0" borderId="0" xfId="0" applyNumberFormat="1"/>
    <xf numFmtId="0" fontId="21" fillId="0" borderId="0" xfId="0" applyFont="1"/>
    <xf numFmtId="43" fontId="0" fillId="0" borderId="0" xfId="0" applyNumberFormat="1"/>
    <xf numFmtId="43" fontId="9" fillId="8" borderId="1" xfId="1" applyNumberFormat="1" applyFont="1" applyFill="1" applyBorder="1"/>
    <xf numFmtId="9" fontId="9" fillId="8" borderId="1" xfId="1" applyNumberFormat="1" applyFont="1" applyFill="1" applyBorder="1"/>
    <xf numFmtId="0" fontId="0" fillId="8" borderId="0" xfId="0" applyFill="1"/>
    <xf numFmtId="0" fontId="9" fillId="8" borderId="2" xfId="1" applyFont="1" applyFill="1" applyBorder="1" applyAlignment="1">
      <alignment horizontal="left"/>
    </xf>
    <xf numFmtId="0" fontId="9" fillId="8" borderId="6" xfId="1" applyFont="1" applyFill="1" applyBorder="1" applyAlignment="1">
      <alignment horizontal="left"/>
    </xf>
    <xf numFmtId="0" fontId="12" fillId="8" borderId="2" xfId="1" applyFont="1" applyFill="1" applyBorder="1" applyAlignment="1">
      <alignment horizontal="left"/>
    </xf>
    <xf numFmtId="0" fontId="12" fillId="8" borderId="6" xfId="1" applyFont="1" applyFill="1" applyBorder="1" applyAlignment="1">
      <alignment horizontal="left"/>
    </xf>
    <xf numFmtId="43" fontId="12" fillId="8" borderId="1" xfId="1" applyNumberFormat="1" applyFont="1" applyFill="1" applyBorder="1"/>
    <xf numFmtId="0" fontId="22" fillId="8" borderId="2" xfId="1" applyFont="1" applyFill="1" applyBorder="1" applyAlignment="1">
      <alignment horizontal="left"/>
    </xf>
    <xf numFmtId="0" fontId="22" fillId="8" borderId="6" xfId="1" applyFont="1" applyFill="1" applyBorder="1" applyAlignment="1">
      <alignment horizontal="left"/>
    </xf>
    <xf numFmtId="0" fontId="11" fillId="8" borderId="2" xfId="1" applyFont="1" applyFill="1" applyBorder="1" applyAlignment="1">
      <alignment horizontal="left"/>
    </xf>
    <xf numFmtId="0" fontId="11" fillId="0" borderId="0" xfId="1" applyFont="1"/>
    <xf numFmtId="0" fontId="15" fillId="0" borderId="0" xfId="1" applyFont="1"/>
    <xf numFmtId="0" fontId="5" fillId="0" borderId="0" xfId="1" applyFill="1"/>
    <xf numFmtId="9" fontId="9" fillId="6" borderId="1" xfId="1" applyNumberFormat="1" applyFont="1" applyFill="1" applyBorder="1"/>
    <xf numFmtId="0" fontId="8" fillId="0" borderId="0" xfId="1" applyFont="1" applyAlignment="1">
      <alignment horizontal="right"/>
    </xf>
    <xf numFmtId="49" fontId="5" fillId="0" borderId="0" xfId="1" applyNumberFormat="1"/>
    <xf numFmtId="49" fontId="9" fillId="0" borderId="0" xfId="1" applyNumberFormat="1" applyFont="1" applyAlignment="1">
      <alignment horizontal="left"/>
    </xf>
    <xf numFmtId="49" fontId="11" fillId="0" borderId="0" xfId="1" applyNumberFormat="1" applyFont="1"/>
    <xf numFmtId="0" fontId="23" fillId="0" borderId="0" xfId="0" applyFont="1"/>
    <xf numFmtId="0" fontId="23" fillId="0" borderId="0" xfId="1" applyFont="1"/>
    <xf numFmtId="0" fontId="9" fillId="0" borderId="0" xfId="1" applyFont="1" applyFill="1" applyAlignment="1">
      <alignment horizontal="left"/>
    </xf>
    <xf numFmtId="43" fontId="9" fillId="9" borderId="1" xfId="1" applyNumberFormat="1" applyFont="1" applyFill="1" applyBorder="1"/>
    <xf numFmtId="0" fontId="25" fillId="0" borderId="0" xfId="1" applyFont="1"/>
    <xf numFmtId="0" fontId="0" fillId="0" borderId="0" xfId="0" applyFill="1"/>
    <xf numFmtId="0" fontId="27" fillId="0" borderId="0" xfId="1" applyFont="1"/>
    <xf numFmtId="43" fontId="0" fillId="0" borderId="0" xfId="0" applyNumberFormat="1" applyFill="1"/>
    <xf numFmtId="43" fontId="28" fillId="0" borderId="0" xfId="0" applyNumberFormat="1" applyFont="1"/>
    <xf numFmtId="43" fontId="0" fillId="0" borderId="0" xfId="0" applyNumberFormat="1" applyFont="1"/>
    <xf numFmtId="43" fontId="23" fillId="0" borderId="0" xfId="0" applyNumberFormat="1" applyFont="1"/>
    <xf numFmtId="43" fontId="26" fillId="0" borderId="0" xfId="0" applyNumberFormat="1" applyFont="1"/>
    <xf numFmtId="0" fontId="12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43" fontId="12" fillId="0" borderId="0" xfId="1" applyNumberFormat="1" applyFont="1" applyFill="1" applyBorder="1"/>
    <xf numFmtId="0" fontId="23" fillId="0" borderId="0" xfId="0" applyFont="1" applyFill="1"/>
    <xf numFmtId="0" fontId="0" fillId="10" borderId="2" xfId="0" applyFill="1" applyBorder="1"/>
    <xf numFmtId="0" fontId="0" fillId="10" borderId="3" xfId="0" applyFill="1" applyBorder="1"/>
    <xf numFmtId="0" fontId="0" fillId="11" borderId="2" xfId="0" applyFill="1" applyBorder="1"/>
    <xf numFmtId="0" fontId="0" fillId="11" borderId="3" xfId="0" applyFill="1" applyBorder="1"/>
    <xf numFmtId="9" fontId="9" fillId="11" borderId="1" xfId="1" applyNumberFormat="1" applyFont="1" applyFill="1" applyBorder="1"/>
    <xf numFmtId="43" fontId="30" fillId="10" borderId="2" xfId="0" applyNumberFormat="1" applyFont="1" applyFill="1" applyBorder="1"/>
    <xf numFmtId="0" fontId="0" fillId="0" borderId="0" xfId="0" applyFill="1" applyBorder="1"/>
    <xf numFmtId="43" fontId="23" fillId="0" borderId="0" xfId="0" applyNumberFormat="1" applyFont="1" applyFill="1" applyBorder="1"/>
    <xf numFmtId="0" fontId="29" fillId="10" borderId="2" xfId="0" applyFont="1" applyFill="1" applyBorder="1"/>
    <xf numFmtId="0" fontId="0" fillId="10" borderId="6" xfId="0" applyFill="1" applyBorder="1"/>
    <xf numFmtId="0" fontId="9" fillId="0" borderId="0" xfId="1" quotePrefix="1" applyFont="1" applyAlignment="1">
      <alignment horizontal="left"/>
    </xf>
    <xf numFmtId="0" fontId="9" fillId="10" borderId="2" xfId="1" applyFont="1" applyFill="1" applyBorder="1" applyAlignment="1">
      <alignment horizontal="left"/>
    </xf>
    <xf numFmtId="0" fontId="9" fillId="10" borderId="6" xfId="1" applyFont="1" applyFill="1" applyBorder="1" applyAlignment="1">
      <alignment horizontal="left"/>
    </xf>
    <xf numFmtId="43" fontId="9" fillId="10" borderId="1" xfId="1" applyNumberFormat="1" applyFont="1" applyFill="1" applyBorder="1"/>
    <xf numFmtId="0" fontId="9" fillId="0" borderId="3" xfId="1" applyFont="1" applyFill="1" applyBorder="1" applyAlignment="1">
      <alignment horizontal="left"/>
    </xf>
    <xf numFmtId="0" fontId="9" fillId="10" borderId="0" xfId="1" applyFont="1" applyFill="1" applyAlignment="1">
      <alignment horizontal="left"/>
    </xf>
    <xf numFmtId="43" fontId="23" fillId="0" borderId="0" xfId="0" applyNumberFormat="1" applyFont="1" applyFill="1"/>
    <xf numFmtId="43" fontId="26" fillId="0" borderId="0" xfId="0" applyNumberFormat="1" applyFont="1" applyFill="1"/>
    <xf numFmtId="0" fontId="9" fillId="0" borderId="0" xfId="1" applyFont="1" applyAlignment="1">
      <alignment horizontal="left" vertical="top"/>
    </xf>
    <xf numFmtId="0" fontId="5" fillId="0" borderId="0" xfId="1" applyAlignment="1">
      <alignment horizontal="left" vertical="top"/>
    </xf>
    <xf numFmtId="0" fontId="9" fillId="0" borderId="0" xfId="1" applyFont="1" applyFill="1" applyAlignment="1">
      <alignment horizontal="left" vertical="top"/>
    </xf>
    <xf numFmtId="0" fontId="12" fillId="0" borderId="0" xfId="1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1" applyFill="1" applyAlignment="1">
      <alignment horizontal="left" vertical="top"/>
    </xf>
    <xf numFmtId="0" fontId="6" fillId="0" borderId="0" xfId="1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9" fillId="3" borderId="9" xfId="1" applyFont="1" applyFill="1" applyBorder="1"/>
    <xf numFmtId="0" fontId="9" fillId="3" borderId="10" xfId="1" applyFont="1" applyFill="1" applyBorder="1"/>
    <xf numFmtId="9" fontId="11" fillId="10" borderId="1" xfId="1" applyNumberFormat="1" applyFont="1" applyFill="1" applyBorder="1"/>
    <xf numFmtId="9" fontId="9" fillId="10" borderId="1" xfId="1" applyNumberFormat="1" applyFont="1" applyFill="1" applyBorder="1"/>
    <xf numFmtId="43" fontId="12" fillId="10" borderId="1" xfId="1" applyNumberFormat="1" applyFont="1" applyFill="1" applyBorder="1"/>
    <xf numFmtId="43" fontId="30" fillId="0" borderId="1" xfId="0" applyNumberFormat="1" applyFont="1" applyBorder="1"/>
    <xf numFmtId="43" fontId="31" fillId="10" borderId="1" xfId="0" applyNumberFormat="1" applyFont="1" applyFill="1" applyBorder="1"/>
    <xf numFmtId="43" fontId="30" fillId="0" borderId="2" xfId="0" applyNumberFormat="1" applyFont="1" applyFill="1" applyBorder="1"/>
    <xf numFmtId="0" fontId="15" fillId="0" borderId="7" xfId="1" applyFont="1" applyBorder="1" applyAlignment="1">
      <alignment horizontal="left"/>
    </xf>
    <xf numFmtId="49" fontId="32" fillId="0" borderId="0" xfId="1" applyNumberFormat="1" applyFont="1"/>
    <xf numFmtId="49" fontId="33" fillId="0" borderId="0" xfId="1" applyNumberFormat="1" applyFont="1"/>
    <xf numFmtId="0" fontId="12" fillId="0" borderId="0" xfId="1" applyFont="1" applyFill="1" applyAlignment="1">
      <alignment horizontal="left" vertical="top"/>
    </xf>
    <xf numFmtId="0" fontId="12" fillId="11" borderId="2" xfId="1" applyFont="1" applyFill="1" applyBorder="1" applyAlignment="1">
      <alignment horizontal="left"/>
    </xf>
    <xf numFmtId="0" fontId="9" fillId="11" borderId="6" xfId="1" applyFont="1" applyFill="1" applyBorder="1" applyAlignment="1">
      <alignment horizontal="left"/>
    </xf>
    <xf numFmtId="0" fontId="34" fillId="0" borderId="0" xfId="0" applyFont="1"/>
    <xf numFmtId="49" fontId="9" fillId="0" borderId="0" xfId="1" applyNumberFormat="1" applyFont="1" applyAlignment="1">
      <alignment horizontal="left" vertical="top"/>
    </xf>
    <xf numFmtId="49" fontId="7" fillId="0" borderId="0" xfId="1" applyNumberFormat="1" applyFont="1"/>
    <xf numFmtId="0" fontId="8" fillId="0" borderId="0" xfId="1" applyFont="1" applyAlignment="1">
      <alignment horizontal="left"/>
    </xf>
    <xf numFmtId="0" fontId="32" fillId="0" borderId="0" xfId="0" applyFont="1"/>
    <xf numFmtId="43" fontId="12" fillId="11" borderId="1" xfId="1" applyNumberFormat="1" applyFont="1" applyFill="1" applyBorder="1"/>
    <xf numFmtId="43" fontId="11" fillId="0" borderId="1" xfId="1" applyNumberFormat="1" applyFont="1" applyFill="1" applyBorder="1"/>
    <xf numFmtId="9" fontId="30" fillId="0" borderId="6" xfId="0" applyNumberFormat="1" applyFont="1" applyFill="1" applyBorder="1"/>
    <xf numFmtId="43" fontId="35" fillId="0" borderId="0" xfId="1" applyNumberFormat="1" applyFont="1"/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9" fillId="0" borderId="0" xfId="1" applyNumberFormat="1" applyFont="1" applyFill="1" applyBorder="1" applyAlignment="1">
      <alignment horizontal="right"/>
    </xf>
    <xf numFmtId="43" fontId="9" fillId="3" borderId="1" xfId="1" applyNumberFormat="1" applyFont="1" applyFill="1" applyBorder="1" applyAlignment="1">
      <alignment horizontal="right"/>
    </xf>
    <xf numFmtId="43" fontId="9" fillId="0" borderId="1" xfId="1" applyNumberFormat="1" applyFont="1" applyFill="1" applyBorder="1" applyAlignment="1">
      <alignment horizontal="right"/>
    </xf>
    <xf numFmtId="43" fontId="9" fillId="0" borderId="0" xfId="1" applyNumberFormat="1" applyFont="1" applyAlignment="1">
      <alignment horizontal="right"/>
    </xf>
    <xf numFmtId="43" fontId="9" fillId="3" borderId="6" xfId="1" applyNumberFormat="1" applyFont="1" applyFill="1" applyBorder="1" applyAlignment="1">
      <alignment horizontal="right"/>
    </xf>
    <xf numFmtId="43" fontId="12" fillId="3" borderId="1" xfId="1" applyNumberFormat="1" applyFont="1" applyFill="1" applyBorder="1" applyAlignment="1">
      <alignment horizontal="right"/>
    </xf>
    <xf numFmtId="43" fontId="20" fillId="0" borderId="0" xfId="1" applyNumberFormat="1" applyFont="1" applyFill="1" applyBorder="1" applyAlignment="1">
      <alignment horizontal="right"/>
    </xf>
    <xf numFmtId="43" fontId="9" fillId="4" borderId="1" xfId="1" applyNumberFormat="1" applyFont="1" applyFill="1" applyBorder="1" applyAlignment="1">
      <alignment horizontal="right"/>
    </xf>
    <xf numFmtId="43" fontId="11" fillId="0" borderId="1" xfId="1" applyNumberFormat="1" applyFont="1" applyBorder="1" applyAlignment="1">
      <alignment horizontal="right"/>
    </xf>
    <xf numFmtId="43" fontId="9" fillId="4" borderId="6" xfId="1" applyNumberFormat="1" applyFont="1" applyFill="1" applyBorder="1" applyAlignment="1">
      <alignment horizontal="right"/>
    </xf>
    <xf numFmtId="43" fontId="9" fillId="0" borderId="5" xfId="1" applyNumberFormat="1" applyFont="1" applyBorder="1" applyAlignment="1">
      <alignment horizontal="right"/>
    </xf>
    <xf numFmtId="43" fontId="0" fillId="0" borderId="5" xfId="0" applyNumberFormat="1" applyBorder="1" applyAlignment="1">
      <alignment horizontal="right"/>
    </xf>
    <xf numFmtId="43" fontId="12" fillId="4" borderId="1" xfId="1" applyNumberFormat="1" applyFont="1" applyFill="1" applyBorder="1" applyAlignment="1">
      <alignment horizontal="right"/>
    </xf>
    <xf numFmtId="43" fontId="20" fillId="0" borderId="0" xfId="1" applyNumberFormat="1" applyFont="1" applyAlignment="1">
      <alignment horizontal="right"/>
    </xf>
    <xf numFmtId="43" fontId="9" fillId="5" borderId="1" xfId="1" applyNumberFormat="1" applyFont="1" applyFill="1" applyBorder="1" applyAlignment="1">
      <alignment horizontal="right"/>
    </xf>
    <xf numFmtId="43" fontId="12" fillId="5" borderId="1" xfId="1" applyNumberFormat="1" applyFont="1" applyFill="1" applyBorder="1" applyAlignment="1">
      <alignment horizontal="right"/>
    </xf>
    <xf numFmtId="43" fontId="11" fillId="8" borderId="1" xfId="1" applyNumberFormat="1" applyFont="1" applyFill="1" applyBorder="1" applyAlignment="1">
      <alignment horizontal="right"/>
    </xf>
    <xf numFmtId="43" fontId="9" fillId="8" borderId="1" xfId="1" applyNumberFormat="1" applyFont="1" applyFill="1" applyBorder="1" applyAlignment="1">
      <alignment horizontal="right"/>
    </xf>
    <xf numFmtId="43" fontId="9" fillId="9" borderId="1" xfId="1" applyNumberFormat="1" applyFont="1" applyFill="1" applyBorder="1" applyAlignment="1">
      <alignment horizontal="right"/>
    </xf>
    <xf numFmtId="43" fontId="9" fillId="0" borderId="8" xfId="1" applyNumberFormat="1" applyFont="1" applyFill="1" applyBorder="1" applyAlignment="1">
      <alignment horizontal="right"/>
    </xf>
    <xf numFmtId="43" fontId="12" fillId="8" borderId="1" xfId="1" applyNumberFormat="1" applyFont="1" applyFill="1" applyBorder="1" applyAlignment="1">
      <alignment horizontal="right"/>
    </xf>
    <xf numFmtId="43" fontId="0" fillId="10" borderId="1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9" fillId="10" borderId="1" xfId="1" applyNumberFormat="1" applyFont="1" applyFill="1" applyBorder="1" applyAlignment="1">
      <alignment horizontal="right"/>
    </xf>
    <xf numFmtId="43" fontId="9" fillId="0" borderId="2" xfId="1" applyNumberFormat="1" applyFont="1" applyFill="1" applyBorder="1" applyAlignment="1">
      <alignment horizontal="right"/>
    </xf>
    <xf numFmtId="43" fontId="0" fillId="10" borderId="2" xfId="0" applyNumberFormat="1" applyFill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0" fillId="0" borderId="2" xfId="0" applyNumberFormat="1" applyFill="1" applyBorder="1" applyAlignment="1">
      <alignment horizontal="right"/>
    </xf>
    <xf numFmtId="43" fontId="29" fillId="10" borderId="1" xfId="0" applyNumberFormat="1" applyFont="1" applyFill="1" applyBorder="1" applyAlignment="1">
      <alignment horizontal="right"/>
    </xf>
    <xf numFmtId="43" fontId="12" fillId="6" borderId="1" xfId="1" applyNumberFormat="1" applyFont="1" applyFill="1" applyBorder="1" applyAlignment="1">
      <alignment horizontal="right"/>
    </xf>
    <xf numFmtId="43" fontId="12" fillId="0" borderId="0" xfId="1" applyNumberFormat="1" applyFont="1" applyFill="1" applyBorder="1" applyAlignment="1">
      <alignment horizontal="right"/>
    </xf>
    <xf numFmtId="43" fontId="0" fillId="11" borderId="1" xfId="0" applyNumberFormat="1" applyFill="1" applyBorder="1" applyAlignment="1">
      <alignment horizontal="right"/>
    </xf>
    <xf numFmtId="43" fontId="9" fillId="11" borderId="1" xfId="1" applyNumberFormat="1" applyFont="1" applyFill="1" applyBorder="1" applyAlignment="1">
      <alignment horizontal="right"/>
    </xf>
    <xf numFmtId="43" fontId="12" fillId="11" borderId="1" xfId="1" applyNumberFormat="1" applyFont="1" applyFill="1" applyBorder="1" applyAlignment="1">
      <alignment horizontal="right"/>
    </xf>
    <xf numFmtId="43" fontId="9" fillId="2" borderId="1" xfId="1" applyNumberFormat="1" applyFont="1" applyFill="1" applyBorder="1" applyAlignment="1">
      <alignment horizontal="right"/>
    </xf>
    <xf numFmtId="43" fontId="12" fillId="2" borderId="1" xfId="1" applyNumberFormat="1" applyFont="1" applyFill="1" applyBorder="1" applyAlignment="1">
      <alignment horizontal="right"/>
    </xf>
    <xf numFmtId="43" fontId="21" fillId="0" borderId="0" xfId="0" applyNumberFormat="1" applyFont="1" applyAlignment="1">
      <alignment horizontal="right"/>
    </xf>
    <xf numFmtId="49" fontId="4" fillId="0" borderId="0" xfId="1" applyNumberFormat="1" applyFont="1"/>
    <xf numFmtId="0" fontId="0" fillId="0" borderId="0" xfId="0" applyFont="1"/>
    <xf numFmtId="49" fontId="36" fillId="0" borderId="0" xfId="1" applyNumberFormat="1" applyFont="1"/>
    <xf numFmtId="43" fontId="9" fillId="7" borderId="1" xfId="1" applyNumberFormat="1" applyFont="1" applyFill="1" applyBorder="1"/>
    <xf numFmtId="43" fontId="9" fillId="5" borderId="6" xfId="1" applyNumberFormat="1" applyFont="1" applyFill="1" applyBorder="1" applyAlignment="1">
      <alignment horizontal="left"/>
    </xf>
    <xf numFmtId="43" fontId="9" fillId="5" borderId="1" xfId="1" applyNumberFormat="1" applyFont="1" applyFill="1" applyBorder="1" applyAlignment="1">
      <alignment horizontal="center"/>
    </xf>
    <xf numFmtId="43" fontId="9" fillId="3" borderId="1" xfId="1" applyNumberFormat="1" applyFont="1" applyFill="1" applyBorder="1" applyAlignment="1">
      <alignment horizontal="center"/>
    </xf>
    <xf numFmtId="9" fontId="9" fillId="3" borderId="1" xfId="1" applyNumberFormat="1" applyFont="1" applyFill="1" applyBorder="1" applyAlignment="1">
      <alignment horizontal="center"/>
    </xf>
    <xf numFmtId="43" fontId="9" fillId="4" borderId="1" xfId="1" applyNumberFormat="1" applyFont="1" applyFill="1" applyBorder="1" applyAlignment="1">
      <alignment horizontal="center"/>
    </xf>
    <xf numFmtId="9" fontId="9" fillId="4" borderId="1" xfId="1" applyNumberFormat="1" applyFont="1" applyFill="1" applyBorder="1" applyAlignment="1">
      <alignment horizontal="center"/>
    </xf>
    <xf numFmtId="43" fontId="9" fillId="5" borderId="1" xfId="1" applyNumberFormat="1" applyFont="1" applyFill="1" applyBorder="1" applyAlignment="1"/>
    <xf numFmtId="9" fontId="9" fillId="5" borderId="1" xfId="1" applyNumberFormat="1" applyFont="1" applyFill="1" applyBorder="1" applyAlignment="1"/>
    <xf numFmtId="43" fontId="9" fillId="8" borderId="1" xfId="1" applyNumberFormat="1" applyFont="1" applyFill="1" applyBorder="1" applyAlignment="1">
      <alignment horizontal="center"/>
    </xf>
    <xf numFmtId="9" fontId="9" fillId="8" borderId="1" xfId="1" applyNumberFormat="1" applyFont="1" applyFill="1" applyBorder="1" applyAlignment="1">
      <alignment horizontal="center"/>
    </xf>
    <xf numFmtId="43" fontId="9" fillId="10" borderId="1" xfId="1" applyNumberFormat="1" applyFont="1" applyFill="1" applyBorder="1" applyAlignment="1">
      <alignment horizontal="center"/>
    </xf>
    <xf numFmtId="43" fontId="30" fillId="10" borderId="6" xfId="0" applyNumberFormat="1" applyFont="1" applyFill="1" applyBorder="1" applyAlignment="1">
      <alignment horizontal="center"/>
    </xf>
    <xf numFmtId="43" fontId="9" fillId="6" borderId="1" xfId="1" applyNumberFormat="1" applyFont="1" applyFill="1" applyBorder="1" applyAlignment="1">
      <alignment horizontal="center"/>
    </xf>
    <xf numFmtId="9" fontId="9" fillId="6" borderId="1" xfId="1" applyNumberFormat="1" applyFont="1" applyFill="1" applyBorder="1" applyAlignment="1">
      <alignment horizontal="center"/>
    </xf>
    <xf numFmtId="43" fontId="9" fillId="11" borderId="1" xfId="1" applyNumberFormat="1" applyFont="1" applyFill="1" applyBorder="1" applyAlignment="1">
      <alignment horizontal="center"/>
    </xf>
    <xf numFmtId="9" fontId="9" fillId="11" borderId="1" xfId="1" applyNumberFormat="1" applyFont="1" applyFill="1" applyBorder="1" applyAlignment="1">
      <alignment horizontal="center"/>
    </xf>
    <xf numFmtId="43" fontId="9" fillId="2" borderId="1" xfId="1" applyNumberFormat="1" applyFont="1" applyFill="1" applyBorder="1" applyAlignment="1">
      <alignment horizontal="center"/>
    </xf>
    <xf numFmtId="9" fontId="9" fillId="2" borderId="1" xfId="1" applyNumberFormat="1" applyFont="1" applyFill="1" applyBorder="1" applyAlignment="1">
      <alignment horizontal="center"/>
    </xf>
    <xf numFmtId="49" fontId="3" fillId="0" borderId="0" xfId="1" applyNumberFormat="1" applyFont="1"/>
    <xf numFmtId="49" fontId="37" fillId="0" borderId="0" xfId="1" applyNumberFormat="1" applyFont="1"/>
    <xf numFmtId="0" fontId="2" fillId="0" borderId="0" xfId="1" applyFont="1"/>
    <xf numFmtId="43" fontId="19" fillId="0" borderId="0" xfId="1" applyNumberFormat="1" applyFont="1" applyFill="1" applyBorder="1"/>
    <xf numFmtId="0" fontId="19" fillId="0" borderId="0" xfId="0" applyFont="1"/>
    <xf numFmtId="43" fontId="38" fillId="0" borderId="0" xfId="1" applyNumberFormat="1" applyFont="1" applyFill="1" applyBorder="1"/>
    <xf numFmtId="43" fontId="8" fillId="0" borderId="0" xfId="1" applyNumberFormat="1" applyFont="1" applyFill="1" applyBorder="1"/>
    <xf numFmtId="49" fontId="39" fillId="0" borderId="0" xfId="1" applyNumberFormat="1" applyFont="1"/>
    <xf numFmtId="0" fontId="40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41" fillId="0" borderId="4" xfId="1" applyNumberFormat="1" applyFont="1" applyBorder="1" applyAlignment="1"/>
    <xf numFmtId="43" fontId="42" fillId="2" borderId="4" xfId="1" applyNumberFormat="1" applyFont="1" applyFill="1" applyBorder="1" applyAlignment="1"/>
    <xf numFmtId="43" fontId="0" fillId="0" borderId="0" xfId="0" applyNumberFormat="1" applyFill="1" applyAlignment="1">
      <alignment horizontal="right"/>
    </xf>
    <xf numFmtId="43" fontId="24" fillId="0" borderId="0" xfId="1" applyNumberFormat="1" applyFont="1" applyFill="1" applyAlignment="1">
      <alignment horizontal="right"/>
    </xf>
    <xf numFmtId="43" fontId="9" fillId="0" borderId="0" xfId="1" applyNumberFormat="1" applyFont="1" applyFill="1" applyAlignment="1">
      <alignment horizontal="right"/>
    </xf>
    <xf numFmtId="43" fontId="5" fillId="0" borderId="0" xfId="1" applyNumberFormat="1" applyAlignment="1">
      <alignment horizontal="right"/>
    </xf>
    <xf numFmtId="43" fontId="41" fillId="0" borderId="1" xfId="1" applyNumberFormat="1" applyFont="1" applyBorder="1" applyAlignment="1"/>
    <xf numFmtId="0" fontId="18" fillId="0" borderId="1" xfId="1" applyFont="1" applyBorder="1" applyAlignment="1">
      <alignment horizontal="center"/>
    </xf>
    <xf numFmtId="0" fontId="43" fillId="0" borderId="0" xfId="1" applyFont="1"/>
    <xf numFmtId="43" fontId="29" fillId="12" borderId="1" xfId="0" applyNumberFormat="1" applyFont="1" applyFill="1" applyBorder="1" applyAlignment="1">
      <alignment horizontal="right"/>
    </xf>
    <xf numFmtId="0" fontId="1" fillId="0" borderId="0" xfId="1" applyFont="1"/>
    <xf numFmtId="0" fontId="8" fillId="0" borderId="0" xfId="1" applyFont="1" applyFill="1" applyBorder="1" applyAlignment="1">
      <alignment horizontal="left"/>
    </xf>
    <xf numFmtId="0" fontId="44" fillId="0" borderId="0" xfId="1" applyFont="1"/>
    <xf numFmtId="0" fontId="4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FFCCFF"/>
      <color rgb="FFFFCC00"/>
      <color rgb="FFCC99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264"/>
  <sheetViews>
    <sheetView tabSelected="1" topLeftCell="A37" zoomScale="118" zoomScaleNormal="118" workbookViewId="0">
      <selection activeCell="F257" sqref="F257"/>
    </sheetView>
  </sheetViews>
  <sheetFormatPr defaultRowHeight="15.75" x14ac:dyDescent="0.25"/>
  <cols>
    <col min="1" max="1" width="6" style="142" bestFit="1" customWidth="1"/>
    <col min="2" max="2" width="25.75" customWidth="1"/>
    <col min="3" max="3" width="28.75" customWidth="1"/>
    <col min="4" max="4" width="15.875" style="169" customWidth="1"/>
    <col min="5" max="5" width="13.625" bestFit="1" customWidth="1"/>
    <col min="6" max="6" width="12" bestFit="1" customWidth="1"/>
    <col min="7" max="7" width="10" customWidth="1"/>
    <col min="8" max="8" width="9" style="84"/>
    <col min="12" max="12" width="9" style="84"/>
  </cols>
  <sheetData>
    <row r="1" spans="1:8" x14ac:dyDescent="0.25">
      <c r="A1" s="138" t="s">
        <v>0</v>
      </c>
      <c r="B1" s="3" t="s">
        <v>1</v>
      </c>
      <c r="C1" s="1"/>
      <c r="D1" s="20"/>
      <c r="E1" s="247"/>
      <c r="F1" s="6"/>
      <c r="G1" s="1"/>
    </row>
    <row r="2" spans="1:8" x14ac:dyDescent="0.25">
      <c r="A2" s="139"/>
      <c r="B2" s="3" t="s">
        <v>207</v>
      </c>
      <c r="C2" s="1"/>
      <c r="D2" s="197">
        <v>410000</v>
      </c>
      <c r="E2" s="246"/>
      <c r="F2" s="6"/>
      <c r="G2" s="1"/>
    </row>
    <row r="3" spans="1:8" x14ac:dyDescent="0.25">
      <c r="A3" s="139"/>
      <c r="B3" s="2" t="s">
        <v>2</v>
      </c>
      <c r="C3" s="1"/>
      <c r="D3" s="197">
        <v>-20500</v>
      </c>
      <c r="E3" s="240"/>
      <c r="F3" s="1"/>
      <c r="G3" s="1"/>
    </row>
    <row r="4" spans="1:8" x14ac:dyDescent="0.25">
      <c r="A4" s="139"/>
      <c r="B4" s="2" t="s">
        <v>220</v>
      </c>
      <c r="C4" s="1"/>
      <c r="D4" s="197"/>
      <c r="E4" s="240"/>
      <c r="F4" s="1"/>
      <c r="G4" s="1"/>
    </row>
    <row r="5" spans="1:8" x14ac:dyDescent="0.25">
      <c r="A5" s="139"/>
      <c r="B5" s="7" t="s">
        <v>3</v>
      </c>
      <c r="C5" s="8"/>
      <c r="D5" s="249">
        <f>SUM(D2:D3)</f>
        <v>389500</v>
      </c>
      <c r="E5" s="241"/>
      <c r="F5" s="6"/>
      <c r="G5" s="1" t="s">
        <v>8</v>
      </c>
    </row>
    <row r="6" spans="1:8" x14ac:dyDescent="0.25">
      <c r="A6" s="140"/>
      <c r="B6" s="9"/>
      <c r="C6" s="10"/>
      <c r="D6" s="171"/>
      <c r="E6" s="11"/>
      <c r="F6" s="11"/>
      <c r="G6" s="37"/>
    </row>
    <row r="7" spans="1:8" x14ac:dyDescent="0.25">
      <c r="A7" s="139"/>
      <c r="B7" s="63" t="s">
        <v>235</v>
      </c>
      <c r="C7" s="64"/>
      <c r="D7" s="172">
        <v>4100</v>
      </c>
      <c r="E7" s="13"/>
      <c r="F7" s="13"/>
      <c r="G7" s="1"/>
    </row>
    <row r="8" spans="1:8" x14ac:dyDescent="0.25">
      <c r="A8" s="139"/>
      <c r="B8" s="146" t="s">
        <v>2</v>
      </c>
      <c r="C8" s="147"/>
      <c r="D8" s="172">
        <v>-205</v>
      </c>
      <c r="E8" s="14"/>
      <c r="F8" s="15"/>
      <c r="G8" s="1"/>
    </row>
    <row r="9" spans="1:8" x14ac:dyDescent="0.25">
      <c r="A9" s="139"/>
      <c r="B9" s="25" t="s">
        <v>236</v>
      </c>
      <c r="C9" s="26"/>
      <c r="D9" s="172">
        <f>SUM(D7:D8)</f>
        <v>3895</v>
      </c>
      <c r="E9" s="15"/>
      <c r="F9" s="15"/>
      <c r="G9" s="1"/>
      <c r="H9" s="169"/>
    </row>
    <row r="10" spans="1:8" x14ac:dyDescent="0.25">
      <c r="A10" s="139"/>
      <c r="B10" s="16" t="s">
        <v>4</v>
      </c>
      <c r="C10" s="16"/>
      <c r="D10" s="172" t="s">
        <v>5</v>
      </c>
      <c r="E10" s="214" t="s">
        <v>6</v>
      </c>
      <c r="F10" s="214" t="s">
        <v>223</v>
      </c>
      <c r="G10" s="215" t="s">
        <v>7</v>
      </c>
    </row>
    <row r="11" spans="1:8" x14ac:dyDescent="0.25">
      <c r="A11" s="139"/>
      <c r="B11" s="1"/>
      <c r="C11" s="1"/>
      <c r="D11" s="173"/>
      <c r="E11" s="17"/>
      <c r="F11" s="17"/>
      <c r="G11" s="39" t="s">
        <v>8</v>
      </c>
    </row>
    <row r="12" spans="1:8" x14ac:dyDescent="0.25">
      <c r="A12" s="139"/>
      <c r="B12" s="63" t="s">
        <v>9</v>
      </c>
      <c r="C12" s="64"/>
      <c r="D12" s="172">
        <f>SUM(D11)</f>
        <v>0</v>
      </c>
      <c r="E12" s="12">
        <f>SUM(E11)</f>
        <v>0</v>
      </c>
      <c r="F12" s="12">
        <f>SUM(F11)</f>
        <v>0</v>
      </c>
      <c r="G12" s="38"/>
    </row>
    <row r="13" spans="1:8" x14ac:dyDescent="0.25">
      <c r="A13" s="139"/>
      <c r="B13" s="1"/>
      <c r="C13" s="1"/>
      <c r="D13" s="174"/>
      <c r="E13" s="13"/>
      <c r="F13" s="13"/>
      <c r="G13" s="39"/>
    </row>
    <row r="14" spans="1:8" x14ac:dyDescent="0.25">
      <c r="A14" s="139"/>
      <c r="B14" s="16" t="s">
        <v>10</v>
      </c>
      <c r="C14" s="16"/>
      <c r="D14" s="172" t="s">
        <v>5</v>
      </c>
      <c r="E14" s="214" t="s">
        <v>6</v>
      </c>
      <c r="F14" s="214" t="s">
        <v>223</v>
      </c>
      <c r="G14" s="215" t="s">
        <v>7</v>
      </c>
    </row>
    <row r="15" spans="1:8" x14ac:dyDescent="0.25">
      <c r="A15" s="139"/>
      <c r="B15" s="1"/>
      <c r="C15" s="2" t="s">
        <v>11</v>
      </c>
      <c r="D15" s="20">
        <v>200</v>
      </c>
      <c r="E15" s="4"/>
      <c r="F15" s="4">
        <f>(D15-E15)</f>
        <v>200</v>
      </c>
      <c r="G15" s="39"/>
    </row>
    <row r="16" spans="1:8" x14ac:dyDescent="0.25">
      <c r="A16" s="139"/>
      <c r="B16" s="1"/>
      <c r="C16" s="2" t="s">
        <v>12</v>
      </c>
      <c r="D16" s="20">
        <v>25</v>
      </c>
      <c r="E16" s="4"/>
      <c r="F16" s="4">
        <f t="shared" ref="F16:F17" si="0">(D16-E16)</f>
        <v>25</v>
      </c>
      <c r="G16" s="39"/>
    </row>
    <row r="17" spans="1:16" x14ac:dyDescent="0.25">
      <c r="A17" s="139"/>
      <c r="B17" s="1"/>
      <c r="C17" s="2" t="s">
        <v>13</v>
      </c>
      <c r="D17" s="20">
        <v>0</v>
      </c>
      <c r="E17" s="4"/>
      <c r="F17" s="4">
        <f t="shared" si="0"/>
        <v>0</v>
      </c>
      <c r="G17" s="39"/>
    </row>
    <row r="18" spans="1:16" x14ac:dyDescent="0.25">
      <c r="A18" s="139"/>
      <c r="B18" s="63" t="s">
        <v>14</v>
      </c>
      <c r="C18" s="64"/>
      <c r="D18" s="172">
        <f>SUM(D15:D17)</f>
        <v>225</v>
      </c>
      <c r="E18" s="12">
        <f>SUM(E15:E17)</f>
        <v>0</v>
      </c>
      <c r="F18" s="211">
        <f>SUM(F15:F17)</f>
        <v>225</v>
      </c>
      <c r="G18" s="81"/>
    </row>
    <row r="19" spans="1:16" x14ac:dyDescent="0.25">
      <c r="A19" s="139"/>
      <c r="B19" s="18"/>
      <c r="C19" s="18"/>
      <c r="D19" s="173"/>
      <c r="E19" s="17"/>
      <c r="F19" s="166"/>
      <c r="G19" s="40"/>
    </row>
    <row r="20" spans="1:16" x14ac:dyDescent="0.25">
      <c r="A20" s="139"/>
      <c r="B20" s="11" t="s">
        <v>15</v>
      </c>
      <c r="C20" s="11"/>
      <c r="D20" s="175" t="s">
        <v>5</v>
      </c>
      <c r="E20" s="214"/>
      <c r="F20" s="214"/>
      <c r="G20" s="215"/>
    </row>
    <row r="21" spans="1:16" x14ac:dyDescent="0.25">
      <c r="A21" s="138">
        <v>61</v>
      </c>
      <c r="B21" s="16"/>
      <c r="C21" s="16" t="s">
        <v>16</v>
      </c>
      <c r="D21" s="173">
        <v>50</v>
      </c>
      <c r="E21" s="17"/>
      <c r="F21" s="17">
        <f>(D21-E21)</f>
        <v>50</v>
      </c>
      <c r="G21" s="40"/>
    </row>
    <row r="22" spans="1:16" x14ac:dyDescent="0.25">
      <c r="A22" s="138">
        <v>62</v>
      </c>
      <c r="B22" s="16"/>
      <c r="C22" s="16" t="s">
        <v>17</v>
      </c>
      <c r="D22" s="173">
        <v>2000</v>
      </c>
      <c r="E22" s="17"/>
      <c r="F22" s="17">
        <f t="shared" ref="F22:F29" si="1">(D22-E22)</f>
        <v>2000</v>
      </c>
      <c r="G22" s="40"/>
    </row>
    <row r="23" spans="1:16" x14ac:dyDescent="0.25">
      <c r="A23" s="138">
        <v>63</v>
      </c>
      <c r="B23" s="16"/>
      <c r="C23" s="16" t="s">
        <v>183</v>
      </c>
      <c r="D23" s="173">
        <v>150</v>
      </c>
      <c r="E23" s="17"/>
      <c r="F23" s="17">
        <f t="shared" si="1"/>
        <v>150</v>
      </c>
      <c r="G23" s="40"/>
    </row>
    <row r="24" spans="1:16" x14ac:dyDescent="0.25">
      <c r="A24" s="138">
        <v>64</v>
      </c>
      <c r="B24" s="16"/>
      <c r="C24" s="16" t="s">
        <v>122</v>
      </c>
      <c r="D24" s="173">
        <v>275</v>
      </c>
      <c r="E24" s="17"/>
      <c r="F24" s="17">
        <f t="shared" si="1"/>
        <v>275</v>
      </c>
      <c r="G24" s="40"/>
    </row>
    <row r="25" spans="1:16" x14ac:dyDescent="0.25">
      <c r="A25" s="138">
        <v>65</v>
      </c>
      <c r="B25" s="16"/>
      <c r="C25" s="16" t="s">
        <v>134</v>
      </c>
      <c r="D25" s="173">
        <v>50</v>
      </c>
      <c r="E25" s="17"/>
      <c r="F25" s="17">
        <f t="shared" si="1"/>
        <v>50</v>
      </c>
      <c r="G25" s="40"/>
    </row>
    <row r="26" spans="1:16" x14ac:dyDescent="0.25">
      <c r="A26" s="138">
        <v>66</v>
      </c>
      <c r="B26" s="16"/>
      <c r="C26" s="16" t="s">
        <v>159</v>
      </c>
      <c r="D26" s="173">
        <v>100</v>
      </c>
      <c r="E26" s="17"/>
      <c r="F26" s="17">
        <f t="shared" si="1"/>
        <v>100</v>
      </c>
      <c r="G26" s="40"/>
    </row>
    <row r="27" spans="1:16" x14ac:dyDescent="0.25">
      <c r="A27" s="138">
        <v>67</v>
      </c>
      <c r="B27" s="16"/>
      <c r="C27" s="16" t="s">
        <v>113</v>
      </c>
      <c r="D27" s="173">
        <v>25</v>
      </c>
      <c r="E27" s="17"/>
      <c r="F27" s="17">
        <f t="shared" si="1"/>
        <v>25</v>
      </c>
      <c r="G27" s="40"/>
    </row>
    <row r="28" spans="1:16" x14ac:dyDescent="0.25">
      <c r="A28" s="138">
        <v>68</v>
      </c>
      <c r="B28" s="16"/>
      <c r="C28" s="16" t="s">
        <v>203</v>
      </c>
      <c r="D28" s="173">
        <v>1000</v>
      </c>
      <c r="E28" s="17"/>
      <c r="F28" s="17">
        <f t="shared" si="1"/>
        <v>1000</v>
      </c>
      <c r="G28" s="40"/>
    </row>
    <row r="29" spans="1:16" x14ac:dyDescent="0.25">
      <c r="A29" s="138">
        <v>60</v>
      </c>
      <c r="B29" s="16"/>
      <c r="C29" s="16" t="s">
        <v>64</v>
      </c>
      <c r="D29" s="173">
        <v>20</v>
      </c>
      <c r="E29" s="17"/>
      <c r="F29" s="17">
        <f t="shared" si="1"/>
        <v>20</v>
      </c>
      <c r="G29" s="40"/>
    </row>
    <row r="30" spans="1:16" x14ac:dyDescent="0.25">
      <c r="A30" s="139"/>
      <c r="B30" s="63" t="s">
        <v>18</v>
      </c>
      <c r="C30" s="64"/>
      <c r="D30" s="172">
        <f>SUM(D21:D29)</f>
        <v>3670</v>
      </c>
      <c r="E30" s="12">
        <f>SUM(E21:E29)</f>
        <v>0</v>
      </c>
      <c r="F30" s="12">
        <f>SUM(F21:F29)</f>
        <v>3670</v>
      </c>
      <c r="G30" s="38"/>
    </row>
    <row r="31" spans="1:16" x14ac:dyDescent="0.25">
      <c r="A31" s="139"/>
      <c r="B31" s="1"/>
      <c r="C31" s="1"/>
      <c r="D31" s="174"/>
      <c r="E31" s="13"/>
      <c r="F31" s="13"/>
      <c r="G31" s="40"/>
    </row>
    <row r="32" spans="1:16" x14ac:dyDescent="0.25">
      <c r="A32" s="141"/>
      <c r="B32" s="65" t="s">
        <v>146</v>
      </c>
      <c r="C32" s="66"/>
      <c r="D32" s="176">
        <f>(D18+D30)</f>
        <v>3895</v>
      </c>
      <c r="E32" s="22">
        <f>(E18+E30)</f>
        <v>0</v>
      </c>
      <c r="F32" s="22">
        <f>(F18+F30)</f>
        <v>3895</v>
      </c>
      <c r="G32" s="38"/>
      <c r="P32" t="s">
        <v>160</v>
      </c>
    </row>
    <row r="33" spans="2:7" x14ac:dyDescent="0.25">
      <c r="B33" s="18"/>
      <c r="C33" s="18"/>
      <c r="D33" s="177"/>
      <c r="E33" s="104"/>
      <c r="F33" s="253" t="s">
        <v>227</v>
      </c>
      <c r="G33" s="41"/>
    </row>
    <row r="34" spans="2:7" x14ac:dyDescent="0.25">
      <c r="B34" s="44" t="s">
        <v>101</v>
      </c>
      <c r="C34" s="45"/>
      <c r="D34" s="178">
        <v>65600</v>
      </c>
      <c r="E34" s="236"/>
      <c r="G34" s="36" t="s">
        <v>8</v>
      </c>
    </row>
    <row r="35" spans="2:7" x14ac:dyDescent="0.25">
      <c r="B35" s="44" t="s">
        <v>2</v>
      </c>
      <c r="C35" s="47"/>
      <c r="D35" s="178">
        <v>-3280</v>
      </c>
      <c r="E35" s="13"/>
      <c r="F35" s="11"/>
      <c r="G35" s="1"/>
    </row>
    <row r="36" spans="2:7" x14ac:dyDescent="0.25">
      <c r="B36" s="44" t="s">
        <v>226</v>
      </c>
      <c r="C36" s="47"/>
      <c r="D36" s="178">
        <v>1187</v>
      </c>
      <c r="E36" s="13"/>
      <c r="F36" s="11"/>
      <c r="G36" s="1"/>
    </row>
    <row r="37" spans="2:7" x14ac:dyDescent="0.25">
      <c r="B37" s="44" t="s">
        <v>234</v>
      </c>
      <c r="C37" s="47"/>
      <c r="D37" s="178">
        <f>SUM(D34:D36)</f>
        <v>63507</v>
      </c>
      <c r="E37" s="13"/>
      <c r="F37" s="11"/>
      <c r="G37" s="1"/>
    </row>
    <row r="38" spans="2:7" x14ac:dyDescent="0.25">
      <c r="B38" s="2" t="s">
        <v>4</v>
      </c>
      <c r="C38" s="1"/>
      <c r="D38" s="178" t="s">
        <v>5</v>
      </c>
      <c r="E38" s="216" t="s">
        <v>6</v>
      </c>
      <c r="F38" s="216" t="s">
        <v>223</v>
      </c>
      <c r="G38" s="217" t="s">
        <v>7</v>
      </c>
    </row>
    <row r="39" spans="2:7" x14ac:dyDescent="0.25">
      <c r="B39" s="1"/>
      <c r="C39" s="24" t="s">
        <v>19</v>
      </c>
      <c r="D39" s="20">
        <v>4160</v>
      </c>
      <c r="E39" s="4"/>
      <c r="F39" s="4">
        <f>(D39-E39)</f>
        <v>4160</v>
      </c>
      <c r="G39" s="40"/>
    </row>
    <row r="40" spans="2:7" x14ac:dyDescent="0.25">
      <c r="B40" s="1"/>
      <c r="C40" s="24" t="s">
        <v>20</v>
      </c>
      <c r="D40" s="20">
        <v>3600</v>
      </c>
      <c r="E40" s="4"/>
      <c r="F40" s="4">
        <f t="shared" ref="F40:F49" si="2">(D40-E40)</f>
        <v>3600</v>
      </c>
      <c r="G40" s="40"/>
    </row>
    <row r="41" spans="2:7" x14ac:dyDescent="0.25">
      <c r="B41" s="1"/>
      <c r="C41" s="24" t="s">
        <v>21</v>
      </c>
      <c r="D41" s="20">
        <v>2880</v>
      </c>
      <c r="E41" s="4"/>
      <c r="F41" s="4">
        <f t="shared" si="2"/>
        <v>2880</v>
      </c>
      <c r="G41" s="40"/>
    </row>
    <row r="42" spans="2:7" x14ac:dyDescent="0.25">
      <c r="B42" s="1"/>
      <c r="C42" s="24" t="s">
        <v>22</v>
      </c>
      <c r="D42" s="20">
        <v>2880</v>
      </c>
      <c r="E42" s="4"/>
      <c r="F42" s="4">
        <f t="shared" si="2"/>
        <v>2880</v>
      </c>
      <c r="G42" s="40"/>
    </row>
    <row r="43" spans="2:7" x14ac:dyDescent="0.25">
      <c r="B43" s="1"/>
      <c r="C43" s="24" t="s">
        <v>23</v>
      </c>
      <c r="D43" s="20">
        <v>2880</v>
      </c>
      <c r="E43" s="4"/>
      <c r="F43" s="4">
        <f t="shared" si="2"/>
        <v>2880</v>
      </c>
      <c r="G43" s="40"/>
    </row>
    <row r="44" spans="2:7" x14ac:dyDescent="0.25">
      <c r="B44" s="1"/>
      <c r="C44" s="24" t="s">
        <v>112</v>
      </c>
      <c r="D44" s="20"/>
      <c r="E44" s="4"/>
      <c r="F44" s="4">
        <f t="shared" si="2"/>
        <v>0</v>
      </c>
      <c r="G44" s="40"/>
    </row>
    <row r="45" spans="2:7" x14ac:dyDescent="0.25">
      <c r="B45" s="1"/>
      <c r="C45" s="24" t="s">
        <v>24</v>
      </c>
      <c r="D45" s="20">
        <v>175</v>
      </c>
      <c r="E45" s="4">
        <v>36.270000000000003</v>
      </c>
      <c r="F45" s="4">
        <f t="shared" si="2"/>
        <v>138.72999999999999</v>
      </c>
      <c r="G45" s="40"/>
    </row>
    <row r="46" spans="2:7" x14ac:dyDescent="0.25">
      <c r="B46" s="1"/>
      <c r="C46" s="24" t="s">
        <v>100</v>
      </c>
      <c r="D46" s="173">
        <v>4483.75</v>
      </c>
      <c r="E46" s="4">
        <v>4398.3500000000004</v>
      </c>
      <c r="F46" s="4">
        <f t="shared" si="2"/>
        <v>85.399999999999636</v>
      </c>
      <c r="G46" s="40"/>
    </row>
    <row r="47" spans="2:7" x14ac:dyDescent="0.25">
      <c r="B47" s="1"/>
      <c r="C47" s="23" t="s">
        <v>25</v>
      </c>
      <c r="D47" s="179">
        <v>4380</v>
      </c>
      <c r="E47" s="5">
        <v>1294.7</v>
      </c>
      <c r="F47" s="4">
        <f t="shared" si="2"/>
        <v>3085.3</v>
      </c>
      <c r="G47" s="40"/>
    </row>
    <row r="48" spans="2:7" x14ac:dyDescent="0.25">
      <c r="B48" s="1"/>
      <c r="C48" s="23" t="s">
        <v>75</v>
      </c>
      <c r="D48" s="179">
        <v>250</v>
      </c>
      <c r="E48" s="5"/>
      <c r="F48" s="4">
        <f t="shared" si="2"/>
        <v>250</v>
      </c>
      <c r="G48" s="40"/>
    </row>
    <row r="49" spans="2:9" x14ac:dyDescent="0.25">
      <c r="B49" s="1"/>
      <c r="C49" s="24" t="s">
        <v>26</v>
      </c>
      <c r="D49" s="173">
        <v>165</v>
      </c>
      <c r="E49" s="4"/>
      <c r="F49" s="4">
        <f t="shared" si="2"/>
        <v>165</v>
      </c>
      <c r="G49" s="40"/>
    </row>
    <row r="50" spans="2:9" x14ac:dyDescent="0.25">
      <c r="B50" s="69" t="s">
        <v>9</v>
      </c>
      <c r="C50" s="70"/>
      <c r="D50" s="178">
        <f>SUM(D39:D49)</f>
        <v>25853.75</v>
      </c>
      <c r="E50" s="46">
        <f>SUM(E39:E49)</f>
        <v>5729.3200000000006</v>
      </c>
      <c r="F50" s="46">
        <f>SUM(F39:F49)</f>
        <v>20124.429999999997</v>
      </c>
      <c r="G50" s="49"/>
    </row>
    <row r="51" spans="2:9" x14ac:dyDescent="0.25">
      <c r="C51" s="108"/>
      <c r="D51" s="174"/>
      <c r="E51" s="13"/>
      <c r="F51" s="15"/>
      <c r="G51" s="42"/>
    </row>
    <row r="52" spans="2:9" x14ac:dyDescent="0.25">
      <c r="B52" s="16" t="s">
        <v>10</v>
      </c>
      <c r="C52" s="16"/>
      <c r="D52" s="178" t="s">
        <v>5</v>
      </c>
      <c r="E52" s="216" t="s">
        <v>6</v>
      </c>
      <c r="F52" s="216" t="s">
        <v>223</v>
      </c>
      <c r="G52" s="217" t="s">
        <v>7</v>
      </c>
    </row>
    <row r="53" spans="2:9" x14ac:dyDescent="0.25">
      <c r="B53" s="1"/>
      <c r="C53" s="2" t="s">
        <v>27</v>
      </c>
      <c r="D53" s="20">
        <v>500</v>
      </c>
      <c r="E53" s="4"/>
      <c r="F53" s="4">
        <f>(D53-E53)</f>
        <v>500</v>
      </c>
      <c r="G53" s="39"/>
    </row>
    <row r="54" spans="2:9" x14ac:dyDescent="0.25">
      <c r="B54" s="1"/>
      <c r="C54" s="2" t="s">
        <v>117</v>
      </c>
      <c r="D54" s="20">
        <v>800</v>
      </c>
      <c r="E54" s="4"/>
      <c r="F54" s="4">
        <f t="shared" ref="F54:F64" si="3">(D54-E54)</f>
        <v>800</v>
      </c>
      <c r="G54" s="39"/>
    </row>
    <row r="55" spans="2:9" x14ac:dyDescent="0.25">
      <c r="B55" s="1"/>
      <c r="C55" s="2" t="s">
        <v>28</v>
      </c>
      <c r="D55" s="20">
        <v>250</v>
      </c>
      <c r="E55" s="4"/>
      <c r="F55" s="4">
        <f t="shared" si="3"/>
        <v>250</v>
      </c>
      <c r="G55" s="39"/>
    </row>
    <row r="56" spans="2:9" x14ac:dyDescent="0.25">
      <c r="B56" s="1"/>
      <c r="C56" s="2" t="s">
        <v>29</v>
      </c>
      <c r="D56" s="20">
        <v>1500</v>
      </c>
      <c r="E56" s="4">
        <v>19.63</v>
      </c>
      <c r="F56" s="4">
        <f t="shared" si="3"/>
        <v>1480.37</v>
      </c>
      <c r="G56" s="39"/>
    </row>
    <row r="57" spans="2:9" x14ac:dyDescent="0.25">
      <c r="B57" s="1"/>
      <c r="C57" s="2" t="s">
        <v>159</v>
      </c>
      <c r="D57" s="20">
        <v>100</v>
      </c>
      <c r="E57" s="4"/>
      <c r="F57" s="4">
        <f t="shared" si="3"/>
        <v>100</v>
      </c>
      <c r="G57" s="39"/>
    </row>
    <row r="58" spans="2:9" x14ac:dyDescent="0.25">
      <c r="B58" s="1"/>
      <c r="C58" s="2" t="s">
        <v>200</v>
      </c>
      <c r="D58" s="20">
        <v>200</v>
      </c>
      <c r="E58" s="4"/>
      <c r="F58" s="4">
        <f t="shared" si="3"/>
        <v>200</v>
      </c>
      <c r="G58" s="39"/>
    </row>
    <row r="59" spans="2:9" x14ac:dyDescent="0.25">
      <c r="B59" s="1"/>
      <c r="C59" s="2" t="s">
        <v>30</v>
      </c>
      <c r="D59" s="20">
        <v>10</v>
      </c>
      <c r="E59" s="4"/>
      <c r="F59" s="4">
        <f t="shared" si="3"/>
        <v>10</v>
      </c>
      <c r="G59" s="39"/>
    </row>
    <row r="60" spans="2:9" x14ac:dyDescent="0.25">
      <c r="B60" s="1"/>
      <c r="C60" s="2" t="s">
        <v>12</v>
      </c>
      <c r="D60" s="20">
        <v>500</v>
      </c>
      <c r="E60" s="4">
        <v>44.19</v>
      </c>
      <c r="F60" s="4">
        <f t="shared" si="3"/>
        <v>455.81</v>
      </c>
      <c r="G60" s="39"/>
    </row>
    <row r="61" spans="2:9" x14ac:dyDescent="0.25">
      <c r="B61" s="1"/>
      <c r="C61" s="2" t="s">
        <v>31</v>
      </c>
      <c r="D61" s="20">
        <v>100</v>
      </c>
      <c r="E61" s="4"/>
      <c r="F61" s="4">
        <f t="shared" si="3"/>
        <v>100</v>
      </c>
      <c r="G61" s="39"/>
    </row>
    <row r="62" spans="2:9" x14ac:dyDescent="0.25">
      <c r="B62" s="1"/>
      <c r="C62" s="2" t="s">
        <v>105</v>
      </c>
      <c r="D62" s="20">
        <v>25</v>
      </c>
      <c r="E62" s="4">
        <v>3.09</v>
      </c>
      <c r="F62" s="4">
        <f t="shared" si="3"/>
        <v>21.91</v>
      </c>
      <c r="G62" s="39"/>
    </row>
    <row r="63" spans="2:9" x14ac:dyDescent="0.25">
      <c r="B63" s="1"/>
      <c r="C63" s="2" t="s">
        <v>32</v>
      </c>
      <c r="D63" s="20">
        <v>100</v>
      </c>
      <c r="E63" s="4"/>
      <c r="F63" s="4">
        <f t="shared" si="3"/>
        <v>100</v>
      </c>
      <c r="G63" s="39"/>
    </row>
    <row r="64" spans="2:9" x14ac:dyDescent="0.25">
      <c r="B64" s="1"/>
      <c r="C64" s="2" t="s">
        <v>33</v>
      </c>
      <c r="D64" s="20">
        <v>1772</v>
      </c>
      <c r="E64" s="4">
        <v>288.5</v>
      </c>
      <c r="F64" s="4">
        <f t="shared" si="3"/>
        <v>1483.5</v>
      </c>
      <c r="G64" s="39"/>
      <c r="I64" t="s">
        <v>80</v>
      </c>
    </row>
    <row r="65" spans="1:8" x14ac:dyDescent="0.25">
      <c r="B65" s="69" t="s">
        <v>14</v>
      </c>
      <c r="C65" s="69"/>
      <c r="D65" s="178">
        <f>SUM(D53:D64)</f>
        <v>5857</v>
      </c>
      <c r="E65" s="46">
        <f>SUM(E53:E64)</f>
        <v>355.40999999999997</v>
      </c>
      <c r="F65" s="46">
        <f>SUM(F53:F64)</f>
        <v>5501.59</v>
      </c>
      <c r="G65" s="49"/>
    </row>
    <row r="66" spans="1:8" x14ac:dyDescent="0.25">
      <c r="B66" s="1"/>
      <c r="C66" s="1"/>
      <c r="D66" s="174"/>
      <c r="E66" s="13"/>
      <c r="F66" s="13"/>
      <c r="G66" s="1"/>
    </row>
    <row r="67" spans="1:8" x14ac:dyDescent="0.25">
      <c r="A67" s="139"/>
      <c r="B67" s="18" t="s">
        <v>15</v>
      </c>
      <c r="C67" s="18"/>
      <c r="D67" s="180" t="s">
        <v>5</v>
      </c>
      <c r="E67" s="216" t="s">
        <v>6</v>
      </c>
      <c r="F67" s="216" t="s">
        <v>223</v>
      </c>
      <c r="G67" s="217"/>
    </row>
    <row r="68" spans="1:8" x14ac:dyDescent="0.25">
      <c r="A68" s="161" t="s">
        <v>136</v>
      </c>
      <c r="B68" s="101"/>
      <c r="C68" s="34" t="s">
        <v>34</v>
      </c>
      <c r="D68" s="20">
        <v>430</v>
      </c>
      <c r="E68" s="4"/>
      <c r="F68" s="4">
        <f>(D68-E68)</f>
        <v>430</v>
      </c>
      <c r="G68" s="39"/>
    </row>
    <row r="69" spans="1:8" x14ac:dyDescent="0.25">
      <c r="A69" s="161" t="s">
        <v>137</v>
      </c>
      <c r="B69" s="101"/>
      <c r="C69" s="34" t="s">
        <v>16</v>
      </c>
      <c r="D69" s="20">
        <v>500</v>
      </c>
      <c r="E69" s="4"/>
      <c r="F69" s="4">
        <f t="shared" ref="F69:F101" si="4">(D69-E69)</f>
        <v>500</v>
      </c>
      <c r="G69" s="39"/>
    </row>
    <row r="70" spans="1:8" x14ac:dyDescent="0.25">
      <c r="A70" s="161" t="s">
        <v>138</v>
      </c>
      <c r="B70" s="237"/>
      <c r="C70" s="34" t="s">
        <v>206</v>
      </c>
      <c r="D70" s="20">
        <v>500</v>
      </c>
      <c r="E70" s="4"/>
      <c r="F70" s="4">
        <f t="shared" si="4"/>
        <v>500</v>
      </c>
      <c r="G70" s="39"/>
      <c r="H70" s="113"/>
    </row>
    <row r="71" spans="1:8" x14ac:dyDescent="0.25">
      <c r="A71" s="161" t="s">
        <v>139</v>
      </c>
      <c r="C71" s="34" t="s">
        <v>35</v>
      </c>
      <c r="D71" s="20">
        <v>1000</v>
      </c>
      <c r="E71" s="4">
        <v>147.63999999999999</v>
      </c>
      <c r="F71" s="4">
        <f t="shared" si="4"/>
        <v>852.36</v>
      </c>
      <c r="G71" s="39"/>
    </row>
    <row r="72" spans="1:8" x14ac:dyDescent="0.25">
      <c r="A72" s="161" t="s">
        <v>140</v>
      </c>
      <c r="C72" s="34" t="s">
        <v>114</v>
      </c>
      <c r="D72" s="20"/>
      <c r="E72" s="4"/>
      <c r="F72" s="4">
        <f t="shared" si="4"/>
        <v>0</v>
      </c>
      <c r="G72" s="39"/>
    </row>
    <row r="73" spans="1:8" x14ac:dyDescent="0.25">
      <c r="A73" s="161" t="s">
        <v>141</v>
      </c>
      <c r="B73" s="101"/>
      <c r="C73" s="34" t="s">
        <v>36</v>
      </c>
      <c r="D73" s="20">
        <v>700</v>
      </c>
      <c r="E73" s="4"/>
      <c r="F73" s="4">
        <f t="shared" si="4"/>
        <v>700</v>
      </c>
      <c r="G73" s="39"/>
    </row>
    <row r="74" spans="1:8" x14ac:dyDescent="0.25">
      <c r="A74" s="161" t="s">
        <v>142</v>
      </c>
      <c r="B74" s="230"/>
      <c r="C74" s="34" t="s">
        <v>155</v>
      </c>
      <c r="D74" s="20"/>
      <c r="E74" s="13"/>
      <c r="F74" s="4">
        <f t="shared" si="4"/>
        <v>0</v>
      </c>
      <c r="G74" s="39"/>
    </row>
    <row r="75" spans="1:8" x14ac:dyDescent="0.25">
      <c r="A75" s="161" t="s">
        <v>143</v>
      </c>
      <c r="B75" s="101"/>
      <c r="C75" s="34" t="s">
        <v>210</v>
      </c>
      <c r="D75" s="181">
        <v>2000</v>
      </c>
      <c r="E75" s="4"/>
      <c r="F75" s="4">
        <f t="shared" si="4"/>
        <v>2000</v>
      </c>
      <c r="G75" s="39"/>
    </row>
    <row r="76" spans="1:8" x14ac:dyDescent="0.25">
      <c r="A76" s="161" t="s">
        <v>165</v>
      </c>
      <c r="B76" s="101"/>
      <c r="C76" s="34" t="s">
        <v>76</v>
      </c>
      <c r="D76" s="20">
        <v>10550</v>
      </c>
      <c r="E76" s="4"/>
      <c r="F76" s="4">
        <f t="shared" si="4"/>
        <v>10550</v>
      </c>
      <c r="G76" s="39"/>
    </row>
    <row r="77" spans="1:8" x14ac:dyDescent="0.25">
      <c r="A77" s="161" t="s">
        <v>166</v>
      </c>
      <c r="B77" s="101"/>
      <c r="C77" s="34" t="s">
        <v>37</v>
      </c>
      <c r="D77" s="20">
        <v>1200</v>
      </c>
      <c r="E77" s="20"/>
      <c r="F77" s="4">
        <f t="shared" si="4"/>
        <v>1200</v>
      </c>
      <c r="G77" s="39"/>
    </row>
    <row r="78" spans="1:8" x14ac:dyDescent="0.25">
      <c r="A78" s="161" t="s">
        <v>167</v>
      </c>
      <c r="B78" s="101"/>
      <c r="C78" s="34" t="s">
        <v>113</v>
      </c>
      <c r="D78" s="20">
        <v>200</v>
      </c>
      <c r="E78" s="20"/>
      <c r="F78" s="4">
        <f t="shared" si="4"/>
        <v>200</v>
      </c>
      <c r="G78" s="39"/>
    </row>
    <row r="79" spans="1:8" x14ac:dyDescent="0.25">
      <c r="A79" s="161" t="s">
        <v>168</v>
      </c>
      <c r="B79" s="231"/>
      <c r="C79" s="34" t="s">
        <v>190</v>
      </c>
      <c r="D79" s="20">
        <v>600</v>
      </c>
      <c r="E79" s="4"/>
      <c r="F79" s="4">
        <f t="shared" si="4"/>
        <v>600</v>
      </c>
      <c r="G79" s="39"/>
    </row>
    <row r="80" spans="1:8" x14ac:dyDescent="0.25">
      <c r="A80" s="161" t="s">
        <v>169</v>
      </c>
      <c r="B80" s="156"/>
      <c r="C80" s="34" t="s">
        <v>62</v>
      </c>
      <c r="D80" s="20">
        <v>2000</v>
      </c>
      <c r="E80" s="4"/>
      <c r="F80" s="4">
        <f t="shared" si="4"/>
        <v>2000</v>
      </c>
      <c r="G80" s="39"/>
      <c r="H80" s="113"/>
    </row>
    <row r="81" spans="1:8" x14ac:dyDescent="0.25">
      <c r="A81" s="161" t="s">
        <v>170</v>
      </c>
      <c r="B81" s="210"/>
      <c r="C81" s="34" t="s">
        <v>38</v>
      </c>
      <c r="D81" s="20">
        <v>1000</v>
      </c>
      <c r="E81" s="4"/>
      <c r="F81" s="4">
        <f t="shared" si="4"/>
        <v>1000</v>
      </c>
      <c r="G81" s="39"/>
      <c r="H81" s="113"/>
    </row>
    <row r="82" spans="1:8" x14ac:dyDescent="0.25">
      <c r="A82" s="161" t="s">
        <v>171</v>
      </c>
      <c r="B82" s="101"/>
      <c r="C82" s="34" t="s">
        <v>39</v>
      </c>
      <c r="D82" s="20">
        <v>300</v>
      </c>
      <c r="E82" s="4"/>
      <c r="F82" s="4">
        <f t="shared" si="4"/>
        <v>300</v>
      </c>
      <c r="G82" s="39"/>
      <c r="H82" s="113"/>
    </row>
    <row r="83" spans="1:8" x14ac:dyDescent="0.25">
      <c r="A83" s="161" t="s">
        <v>172</v>
      </c>
      <c r="B83" s="101"/>
      <c r="C83" s="34" t="s">
        <v>40</v>
      </c>
      <c r="D83" s="181">
        <v>300</v>
      </c>
      <c r="E83" s="4"/>
      <c r="F83" s="4">
        <f t="shared" si="4"/>
        <v>300</v>
      </c>
      <c r="G83" s="39"/>
    </row>
    <row r="84" spans="1:8" x14ac:dyDescent="0.25">
      <c r="A84" s="161" t="s">
        <v>173</v>
      </c>
      <c r="B84" s="101"/>
      <c r="C84" s="34" t="s">
        <v>115</v>
      </c>
      <c r="D84" s="181">
        <v>350</v>
      </c>
      <c r="E84" s="4"/>
      <c r="F84" s="4">
        <f t="shared" si="4"/>
        <v>350</v>
      </c>
      <c r="G84" s="39"/>
    </row>
    <row r="85" spans="1:8" x14ac:dyDescent="0.25">
      <c r="A85" s="161" t="s">
        <v>174</v>
      </c>
      <c r="B85" s="230"/>
      <c r="C85" s="34" t="s">
        <v>154</v>
      </c>
      <c r="D85" s="181">
        <v>2500</v>
      </c>
      <c r="E85" s="4"/>
      <c r="F85" s="4">
        <f t="shared" si="4"/>
        <v>2500</v>
      </c>
      <c r="G85" s="39"/>
    </row>
    <row r="86" spans="1:8" x14ac:dyDescent="0.25">
      <c r="A86" s="161" t="s">
        <v>175</v>
      </c>
      <c r="B86" s="210"/>
      <c r="C86" s="34" t="s">
        <v>106</v>
      </c>
      <c r="D86" s="181">
        <v>2000</v>
      </c>
      <c r="E86" s="4">
        <v>2264.8000000000002</v>
      </c>
      <c r="F86" s="4">
        <f t="shared" si="4"/>
        <v>-264.80000000000018</v>
      </c>
      <c r="G86" s="39"/>
    </row>
    <row r="87" spans="1:8" x14ac:dyDescent="0.25">
      <c r="A87" s="161" t="s">
        <v>176</v>
      </c>
      <c r="B87" s="101"/>
      <c r="C87" s="34" t="s">
        <v>144</v>
      </c>
      <c r="D87" s="181">
        <v>600</v>
      </c>
      <c r="E87" s="4"/>
      <c r="F87" s="4">
        <f t="shared" si="4"/>
        <v>600</v>
      </c>
      <c r="G87" s="39"/>
    </row>
    <row r="88" spans="1:8" x14ac:dyDescent="0.25">
      <c r="A88" s="161" t="s">
        <v>177</v>
      </c>
      <c r="B88" s="101"/>
      <c r="C88" s="34" t="s">
        <v>164</v>
      </c>
      <c r="D88" s="181">
        <v>600</v>
      </c>
      <c r="E88" s="4"/>
      <c r="F88" s="4">
        <f t="shared" si="4"/>
        <v>600</v>
      </c>
      <c r="G88" s="39"/>
    </row>
    <row r="89" spans="1:8" x14ac:dyDescent="0.25">
      <c r="A89" s="161" t="s">
        <v>178</v>
      </c>
      <c r="B89" s="155"/>
      <c r="C89" s="239" t="s">
        <v>209</v>
      </c>
      <c r="D89" s="181">
        <v>600</v>
      </c>
      <c r="E89" s="4"/>
      <c r="F89" s="4">
        <f t="shared" si="4"/>
        <v>600</v>
      </c>
      <c r="G89" s="39"/>
    </row>
    <row r="90" spans="1:8" x14ac:dyDescent="0.25">
      <c r="A90" s="161" t="s">
        <v>179</v>
      </c>
      <c r="B90" s="208"/>
      <c r="C90" s="34" t="s">
        <v>153</v>
      </c>
      <c r="D90" s="181"/>
      <c r="E90" s="4"/>
      <c r="F90" s="4">
        <f t="shared" si="4"/>
        <v>0</v>
      </c>
      <c r="G90" s="39"/>
    </row>
    <row r="91" spans="1:8" x14ac:dyDescent="0.25">
      <c r="A91" s="161" t="s">
        <v>180</v>
      </c>
      <c r="B91" s="230"/>
      <c r="C91" s="34" t="s">
        <v>197</v>
      </c>
      <c r="D91" s="182">
        <v>250</v>
      </c>
      <c r="E91" s="4"/>
      <c r="F91" s="4">
        <f t="shared" si="4"/>
        <v>250</v>
      </c>
      <c r="G91" s="39"/>
    </row>
    <row r="92" spans="1:8" x14ac:dyDescent="0.25">
      <c r="A92" s="161" t="s">
        <v>181</v>
      </c>
      <c r="B92" s="101"/>
      <c r="C92" s="34" t="s">
        <v>66</v>
      </c>
      <c r="D92" s="181">
        <v>1750</v>
      </c>
      <c r="E92" s="4">
        <v>691.46</v>
      </c>
      <c r="F92" s="4">
        <f t="shared" si="4"/>
        <v>1058.54</v>
      </c>
      <c r="G92" s="39"/>
    </row>
    <row r="93" spans="1:8" x14ac:dyDescent="0.25">
      <c r="A93" s="161" t="s">
        <v>182</v>
      </c>
      <c r="B93" s="101"/>
      <c r="C93" s="34" t="s">
        <v>194</v>
      </c>
      <c r="D93" s="181"/>
      <c r="E93" s="4"/>
      <c r="F93" s="4">
        <f t="shared" si="4"/>
        <v>0</v>
      </c>
      <c r="G93" s="39"/>
    </row>
    <row r="94" spans="1:8" x14ac:dyDescent="0.25">
      <c r="A94" s="161"/>
      <c r="B94" s="101"/>
      <c r="C94" s="34" t="s">
        <v>196</v>
      </c>
      <c r="D94" s="181">
        <v>350</v>
      </c>
      <c r="E94" s="4"/>
      <c r="F94" s="4">
        <f t="shared" si="4"/>
        <v>350</v>
      </c>
      <c r="G94" s="39"/>
    </row>
    <row r="95" spans="1:8" x14ac:dyDescent="0.25">
      <c r="A95" s="161"/>
      <c r="B95" s="101"/>
      <c r="C95" s="34" t="s">
        <v>201</v>
      </c>
      <c r="D95" s="181">
        <v>250</v>
      </c>
      <c r="E95" s="4"/>
      <c r="F95" s="4">
        <f t="shared" si="4"/>
        <v>250</v>
      </c>
      <c r="G95" s="39"/>
    </row>
    <row r="96" spans="1:8" x14ac:dyDescent="0.25">
      <c r="A96" s="161"/>
      <c r="B96" s="101"/>
      <c r="C96" s="34" t="s">
        <v>232</v>
      </c>
      <c r="D96" s="181">
        <v>50</v>
      </c>
      <c r="E96" s="4">
        <v>15</v>
      </c>
      <c r="F96" s="4">
        <f>(D96-E96)</f>
        <v>35</v>
      </c>
      <c r="G96" s="39"/>
    </row>
    <row r="97" spans="1:8" x14ac:dyDescent="0.25">
      <c r="A97" s="161" t="s">
        <v>221</v>
      </c>
      <c r="B97" s="155" t="s">
        <v>224</v>
      </c>
      <c r="C97" s="34" t="s">
        <v>222</v>
      </c>
      <c r="D97" s="181">
        <v>1187</v>
      </c>
      <c r="E97" s="4">
        <v>1256.03</v>
      </c>
      <c r="F97" s="4">
        <f t="shared" si="4"/>
        <v>-69.029999999999973</v>
      </c>
      <c r="G97" s="39"/>
    </row>
    <row r="98" spans="1:8" x14ac:dyDescent="0.25">
      <c r="A98" s="161" t="s">
        <v>135</v>
      </c>
      <c r="B98" s="101"/>
      <c r="C98" s="34" t="s">
        <v>41</v>
      </c>
      <c r="D98" s="181">
        <v>29.25</v>
      </c>
      <c r="E98" s="4"/>
      <c r="F98" s="4">
        <f t="shared" si="4"/>
        <v>29.25</v>
      </c>
      <c r="G98" s="39"/>
    </row>
    <row r="99" spans="1:8" x14ac:dyDescent="0.25">
      <c r="A99" s="138">
        <v>30</v>
      </c>
      <c r="B99" s="101"/>
      <c r="C99" s="34" t="s">
        <v>184</v>
      </c>
      <c r="D99" s="197"/>
      <c r="E99" s="4"/>
      <c r="F99" s="4">
        <f t="shared" si="4"/>
        <v>0</v>
      </c>
      <c r="G99" s="39"/>
    </row>
    <row r="100" spans="1:8" ht="18" x14ac:dyDescent="0.4">
      <c r="A100" s="161" t="s">
        <v>211</v>
      </c>
      <c r="B100" s="101"/>
      <c r="C100" s="34" t="s">
        <v>67</v>
      </c>
      <c r="D100" s="20"/>
      <c r="E100" s="4"/>
      <c r="F100" s="4">
        <f t="shared" si="4"/>
        <v>0</v>
      </c>
      <c r="G100" s="39"/>
      <c r="H100" s="112"/>
    </row>
    <row r="101" spans="1:8" x14ac:dyDescent="0.25">
      <c r="A101" s="161" t="s">
        <v>212</v>
      </c>
      <c r="B101" s="101"/>
      <c r="C101" s="100" t="s">
        <v>42</v>
      </c>
      <c r="D101" s="20"/>
      <c r="E101" s="4"/>
      <c r="F101" s="4">
        <f t="shared" si="4"/>
        <v>0</v>
      </c>
      <c r="G101" s="39"/>
    </row>
    <row r="102" spans="1:8" x14ac:dyDescent="0.25">
      <c r="A102" s="139"/>
      <c r="B102" s="70" t="s">
        <v>18</v>
      </c>
      <c r="C102" s="71"/>
      <c r="D102" s="178">
        <f>SUM(D68:D101)</f>
        <v>31796.25</v>
      </c>
      <c r="E102" s="46">
        <f>SUM(E68:E101)</f>
        <v>4374.93</v>
      </c>
      <c r="F102" s="46">
        <f>SUM(F68:F101)</f>
        <v>27421.320000000003</v>
      </c>
      <c r="G102" s="49"/>
    </row>
    <row r="103" spans="1:8" x14ac:dyDescent="0.25">
      <c r="A103" s="138" t="s">
        <v>43</v>
      </c>
      <c r="B103" s="1"/>
      <c r="C103" s="1"/>
      <c r="D103" s="174"/>
      <c r="E103" s="13"/>
      <c r="F103" s="4"/>
      <c r="G103" s="1"/>
    </row>
    <row r="104" spans="1:8" x14ac:dyDescent="0.25">
      <c r="A104" s="141"/>
      <c r="B104" s="67" t="s">
        <v>44</v>
      </c>
      <c r="C104" s="68"/>
      <c r="D104" s="183">
        <f>(D50+D65+D102)</f>
        <v>63507</v>
      </c>
      <c r="E104" s="50">
        <f>(E50+E65+E102)</f>
        <v>10459.66</v>
      </c>
      <c r="F104" s="50">
        <f>(F50+F65+F102)</f>
        <v>53047.34</v>
      </c>
      <c r="G104" s="49"/>
    </row>
    <row r="105" spans="1:8" x14ac:dyDescent="0.25">
      <c r="A105" s="139"/>
      <c r="B105" s="55"/>
      <c r="C105" s="1"/>
      <c r="D105" s="184"/>
      <c r="E105" s="104"/>
      <c r="F105" s="253" t="s">
        <v>227</v>
      </c>
      <c r="G105" s="1"/>
    </row>
    <row r="106" spans="1:8" x14ac:dyDescent="0.25">
      <c r="A106" s="139"/>
      <c r="B106" s="62" t="s">
        <v>147</v>
      </c>
      <c r="C106" s="52"/>
      <c r="D106" s="185">
        <v>20500</v>
      </c>
      <c r="E106" s="13"/>
      <c r="F106" s="168"/>
      <c r="G106" s="1" t="s">
        <v>157</v>
      </c>
    </row>
    <row r="107" spans="1:8" x14ac:dyDescent="0.25">
      <c r="A107" s="139"/>
      <c r="B107" s="51" t="s">
        <v>46</v>
      </c>
      <c r="C107" s="52"/>
      <c r="D107" s="185">
        <v>-1025</v>
      </c>
      <c r="E107" s="13"/>
      <c r="F107" s="13"/>
      <c r="G107" s="232" t="s">
        <v>195</v>
      </c>
    </row>
    <row r="108" spans="1:8" x14ac:dyDescent="0.25">
      <c r="A108" s="139"/>
      <c r="B108" s="51" t="s">
        <v>226</v>
      </c>
      <c r="C108" s="52"/>
      <c r="D108" s="185">
        <v>1700</v>
      </c>
      <c r="E108" s="13"/>
      <c r="F108" s="13"/>
      <c r="G108" s="232"/>
    </row>
    <row r="109" spans="1:8" x14ac:dyDescent="0.25">
      <c r="A109" s="139"/>
      <c r="B109" s="51" t="s">
        <v>237</v>
      </c>
      <c r="C109" s="52"/>
      <c r="D109" s="185">
        <f>SUM(D106:D108)</f>
        <v>21175</v>
      </c>
      <c r="E109" s="13"/>
      <c r="F109" s="13"/>
      <c r="G109" s="1"/>
    </row>
    <row r="110" spans="1:8" x14ac:dyDescent="0.25">
      <c r="A110" s="139"/>
      <c r="B110" s="1"/>
      <c r="C110" s="1"/>
      <c r="D110" s="174"/>
      <c r="E110" s="13"/>
      <c r="F110" s="13"/>
      <c r="G110" s="1"/>
    </row>
    <row r="111" spans="1:8" x14ac:dyDescent="0.25">
      <c r="A111" s="139"/>
      <c r="B111" s="106" t="s">
        <v>4</v>
      </c>
      <c r="C111" s="106"/>
      <c r="D111" s="213" t="s">
        <v>5</v>
      </c>
      <c r="E111" s="218" t="s">
        <v>6</v>
      </c>
      <c r="F111" s="213" t="s">
        <v>223</v>
      </c>
      <c r="G111" s="219" t="s">
        <v>7</v>
      </c>
    </row>
    <row r="112" spans="1:8" x14ac:dyDescent="0.25">
      <c r="A112" s="139"/>
      <c r="B112" s="1"/>
      <c r="C112" s="2" t="s">
        <v>24</v>
      </c>
      <c r="D112" s="20">
        <v>25</v>
      </c>
      <c r="E112" s="4">
        <v>36.15</v>
      </c>
      <c r="F112" s="4">
        <f>(D112-E112)</f>
        <v>-11.149999999999999</v>
      </c>
      <c r="G112" s="39"/>
    </row>
    <row r="113" spans="1:8" x14ac:dyDescent="0.25">
      <c r="A113" s="139"/>
      <c r="B113" s="1"/>
      <c r="C113" s="2" t="s">
        <v>47</v>
      </c>
      <c r="D113" s="20">
        <v>2880</v>
      </c>
      <c r="E113" s="4"/>
      <c r="F113" s="4">
        <f t="shared" ref="F113:F117" si="5">(D113-E113)</f>
        <v>2880</v>
      </c>
      <c r="G113" s="39"/>
    </row>
    <row r="114" spans="1:8" x14ac:dyDescent="0.25">
      <c r="A114" s="139"/>
      <c r="B114" s="1"/>
      <c r="C114" s="2" t="s">
        <v>48</v>
      </c>
      <c r="D114" s="20">
        <v>896.75</v>
      </c>
      <c r="E114" s="4"/>
      <c r="F114" s="4">
        <f t="shared" si="5"/>
        <v>896.75</v>
      </c>
      <c r="G114" s="39"/>
    </row>
    <row r="115" spans="1:8" x14ac:dyDescent="0.25">
      <c r="A115" s="139"/>
      <c r="B115" s="1"/>
      <c r="C115" s="2" t="s">
        <v>25</v>
      </c>
      <c r="D115" s="20">
        <v>915</v>
      </c>
      <c r="E115" s="4">
        <v>630</v>
      </c>
      <c r="F115" s="4">
        <f t="shared" si="5"/>
        <v>285</v>
      </c>
      <c r="G115" s="39"/>
    </row>
    <row r="116" spans="1:8" x14ac:dyDescent="0.25">
      <c r="A116" s="139"/>
      <c r="B116" s="1"/>
      <c r="C116" s="2" t="s">
        <v>75</v>
      </c>
      <c r="D116" s="20">
        <v>250</v>
      </c>
      <c r="E116" s="4"/>
      <c r="F116" s="4">
        <f t="shared" si="5"/>
        <v>250</v>
      </c>
      <c r="G116" s="39"/>
    </row>
    <row r="117" spans="1:8" x14ac:dyDescent="0.25">
      <c r="A117" s="139"/>
      <c r="B117" s="1"/>
      <c r="C117" s="2" t="s">
        <v>26</v>
      </c>
      <c r="D117" s="20">
        <v>170</v>
      </c>
      <c r="E117" s="4"/>
      <c r="F117" s="4">
        <f t="shared" si="5"/>
        <v>170</v>
      </c>
      <c r="G117" s="39"/>
    </row>
    <row r="118" spans="1:8" x14ac:dyDescent="0.25">
      <c r="A118" s="139"/>
      <c r="B118" s="51" t="s">
        <v>9</v>
      </c>
      <c r="C118" s="59"/>
      <c r="D118" s="185">
        <f>SUM(D112:D117)</f>
        <v>5136.75</v>
      </c>
      <c r="E118" s="212">
        <f>SUM(E112:E117)</f>
        <v>666.15</v>
      </c>
      <c r="F118" s="48">
        <f>SUM(F112:F117)</f>
        <v>4470.6000000000004</v>
      </c>
      <c r="G118" s="53"/>
    </row>
    <row r="119" spans="1:8" x14ac:dyDescent="0.25">
      <c r="A119" s="139"/>
      <c r="B119" s="1"/>
      <c r="C119" s="1"/>
      <c r="D119" s="174"/>
      <c r="E119" s="13"/>
      <c r="F119" s="4"/>
      <c r="G119" s="39"/>
    </row>
    <row r="120" spans="1:8" x14ac:dyDescent="0.25">
      <c r="A120" s="139"/>
      <c r="B120" s="106" t="s">
        <v>10</v>
      </c>
      <c r="C120" s="106"/>
      <c r="D120" s="185" t="s">
        <v>5</v>
      </c>
      <c r="E120" s="218" t="s">
        <v>6</v>
      </c>
      <c r="F120" s="213" t="s">
        <v>223</v>
      </c>
      <c r="G120" s="219"/>
      <c r="H120" s="111"/>
    </row>
    <row r="121" spans="1:8" x14ac:dyDescent="0.25">
      <c r="A121" s="139"/>
      <c r="B121" s="1"/>
      <c r="C121" s="2" t="s">
        <v>11</v>
      </c>
      <c r="D121" s="20">
        <v>570</v>
      </c>
      <c r="E121" s="4">
        <v>37.909999999999997</v>
      </c>
      <c r="F121" s="4">
        <f>(D121-E121)</f>
        <v>532.09</v>
      </c>
      <c r="G121" s="39"/>
    </row>
    <row r="122" spans="1:8" x14ac:dyDescent="0.25">
      <c r="A122" s="139"/>
      <c r="B122" s="1"/>
      <c r="C122" s="24" t="s">
        <v>49</v>
      </c>
      <c r="D122" s="20">
        <v>100</v>
      </c>
      <c r="E122" s="4"/>
      <c r="F122" s="4">
        <f t="shared" ref="F122:F123" si="6">(D122-E122)</f>
        <v>100</v>
      </c>
      <c r="G122" s="39"/>
    </row>
    <row r="123" spans="1:8" x14ac:dyDescent="0.25">
      <c r="A123" s="139"/>
      <c r="B123" s="1"/>
      <c r="C123" s="2" t="s">
        <v>50</v>
      </c>
      <c r="D123" s="20">
        <v>225</v>
      </c>
      <c r="E123" s="4">
        <v>34.5</v>
      </c>
      <c r="F123" s="4">
        <f t="shared" si="6"/>
        <v>190.5</v>
      </c>
      <c r="G123" s="39"/>
    </row>
    <row r="124" spans="1:8" x14ac:dyDescent="0.25">
      <c r="A124" s="139"/>
      <c r="B124" s="51" t="s">
        <v>14</v>
      </c>
      <c r="C124" s="59"/>
      <c r="D124" s="185">
        <f>SUM(D121:D123)</f>
        <v>895</v>
      </c>
      <c r="E124" s="48">
        <f>SUM(E121:E123)</f>
        <v>72.41</v>
      </c>
      <c r="F124" s="48">
        <f>SUM(F121:F123)</f>
        <v>822.59</v>
      </c>
      <c r="G124" s="53"/>
    </row>
    <row r="125" spans="1:8" x14ac:dyDescent="0.25">
      <c r="A125" s="139"/>
      <c r="B125" s="1"/>
      <c r="C125" s="1"/>
      <c r="D125" s="174"/>
      <c r="E125" s="13"/>
      <c r="F125" s="4"/>
      <c r="G125" s="39"/>
    </row>
    <row r="126" spans="1:8" x14ac:dyDescent="0.25">
      <c r="A126" s="139"/>
      <c r="B126" s="106" t="s">
        <v>15</v>
      </c>
      <c r="C126" s="106"/>
      <c r="D126" s="185" t="s">
        <v>5</v>
      </c>
      <c r="E126" s="218" t="s">
        <v>6</v>
      </c>
      <c r="F126" s="213" t="s">
        <v>223</v>
      </c>
      <c r="G126" s="219"/>
    </row>
    <row r="127" spans="1:8" x14ac:dyDescent="0.25">
      <c r="A127" s="138">
        <v>40</v>
      </c>
      <c r="B127" s="102"/>
      <c r="C127" s="27" t="s">
        <v>34</v>
      </c>
      <c r="D127" s="20">
        <v>352</v>
      </c>
      <c r="E127" s="4"/>
      <c r="F127" s="4">
        <f>(D127-E127)</f>
        <v>352</v>
      </c>
      <c r="G127" s="39"/>
    </row>
    <row r="128" spans="1:8" x14ac:dyDescent="0.25">
      <c r="A128" s="138">
        <v>41</v>
      </c>
      <c r="B128" s="102"/>
      <c r="C128" s="27" t="s">
        <v>108</v>
      </c>
      <c r="D128" s="20">
        <v>1000</v>
      </c>
      <c r="E128" s="4"/>
      <c r="F128" s="4">
        <f t="shared" ref="F128:F142" si="7">(D128-E128)</f>
        <v>1000</v>
      </c>
      <c r="G128" s="39"/>
    </row>
    <row r="129" spans="1:7" x14ac:dyDescent="0.25">
      <c r="A129" s="138">
        <v>42</v>
      </c>
      <c r="B129" s="102"/>
      <c r="C129" s="28" t="s">
        <v>81</v>
      </c>
      <c r="D129" s="20">
        <v>500</v>
      </c>
      <c r="E129" s="4"/>
      <c r="F129" s="4">
        <f t="shared" si="7"/>
        <v>500</v>
      </c>
      <c r="G129" s="39"/>
    </row>
    <row r="130" spans="1:7" x14ac:dyDescent="0.25">
      <c r="A130" s="138">
        <v>43</v>
      </c>
      <c r="B130" s="101"/>
      <c r="C130" s="30" t="s">
        <v>51</v>
      </c>
      <c r="D130" s="20">
        <v>200</v>
      </c>
      <c r="E130" s="4"/>
      <c r="F130" s="4">
        <f t="shared" si="7"/>
        <v>200</v>
      </c>
      <c r="G130" s="39"/>
    </row>
    <row r="131" spans="1:7" x14ac:dyDescent="0.25">
      <c r="A131" s="138">
        <v>44</v>
      </c>
      <c r="B131" s="237"/>
      <c r="C131" s="29" t="s">
        <v>205</v>
      </c>
      <c r="D131" s="20">
        <v>1650</v>
      </c>
      <c r="E131" s="4"/>
      <c r="F131" s="4">
        <f t="shared" si="7"/>
        <v>1650</v>
      </c>
      <c r="G131" s="39"/>
    </row>
    <row r="132" spans="1:7" x14ac:dyDescent="0.25">
      <c r="A132" s="138">
        <v>45</v>
      </c>
      <c r="B132" s="101"/>
      <c r="C132" s="27" t="s">
        <v>36</v>
      </c>
      <c r="D132" s="20">
        <v>150</v>
      </c>
      <c r="E132" s="4"/>
      <c r="F132" s="4">
        <f t="shared" si="7"/>
        <v>150</v>
      </c>
      <c r="G132" s="39"/>
    </row>
    <row r="133" spans="1:7" x14ac:dyDescent="0.25">
      <c r="A133" s="138">
        <v>46</v>
      </c>
      <c r="B133" s="101"/>
      <c r="C133" s="29" t="s">
        <v>199</v>
      </c>
      <c r="D133" s="20">
        <v>400</v>
      </c>
      <c r="E133" s="4"/>
      <c r="F133" s="4">
        <f t="shared" si="7"/>
        <v>400</v>
      </c>
      <c r="G133" s="39"/>
    </row>
    <row r="134" spans="1:7" x14ac:dyDescent="0.25">
      <c r="A134" s="138">
        <v>47</v>
      </c>
      <c r="B134" s="101"/>
      <c r="C134" s="29" t="s">
        <v>202</v>
      </c>
      <c r="D134" s="20">
        <v>250</v>
      </c>
      <c r="E134" s="4"/>
      <c r="F134" s="4">
        <f t="shared" si="7"/>
        <v>250</v>
      </c>
      <c r="G134" s="39"/>
    </row>
    <row r="135" spans="1:7" x14ac:dyDescent="0.25">
      <c r="A135" s="138">
        <v>48</v>
      </c>
      <c r="B135" s="102"/>
      <c r="C135" s="27" t="s">
        <v>107</v>
      </c>
      <c r="D135" s="20">
        <v>1500</v>
      </c>
      <c r="E135" s="4"/>
      <c r="F135" s="4">
        <f t="shared" si="7"/>
        <v>1500</v>
      </c>
      <c r="G135" s="39"/>
    </row>
    <row r="136" spans="1:7" x14ac:dyDescent="0.25">
      <c r="A136" s="138">
        <v>49</v>
      </c>
      <c r="B136" s="103"/>
      <c r="C136" s="29" t="s">
        <v>77</v>
      </c>
      <c r="D136" s="20">
        <v>125</v>
      </c>
      <c r="E136" s="4"/>
      <c r="F136" s="4">
        <f t="shared" si="7"/>
        <v>125</v>
      </c>
      <c r="G136" s="39"/>
    </row>
    <row r="137" spans="1:7" x14ac:dyDescent="0.25">
      <c r="A137" s="138">
        <v>51</v>
      </c>
      <c r="B137" s="101"/>
      <c r="C137" s="27" t="s">
        <v>191</v>
      </c>
      <c r="D137" s="20">
        <v>500</v>
      </c>
      <c r="E137" s="4"/>
      <c r="F137" s="4">
        <f t="shared" si="7"/>
        <v>500</v>
      </c>
      <c r="G137" s="39"/>
    </row>
    <row r="138" spans="1:7" x14ac:dyDescent="0.25">
      <c r="A138" s="138">
        <v>52</v>
      </c>
      <c r="B138" s="101"/>
      <c r="C138" s="29" t="s">
        <v>198</v>
      </c>
      <c r="D138" s="20">
        <v>300</v>
      </c>
      <c r="E138" s="4"/>
      <c r="F138" s="4">
        <f t="shared" si="7"/>
        <v>300</v>
      </c>
      <c r="G138" s="39"/>
    </row>
    <row r="139" spans="1:7" x14ac:dyDescent="0.25">
      <c r="A139" s="138">
        <v>53</v>
      </c>
      <c r="B139" s="162"/>
      <c r="C139" s="29" t="s">
        <v>161</v>
      </c>
      <c r="D139" s="20">
        <v>2000</v>
      </c>
      <c r="E139" s="4"/>
      <c r="F139" s="4">
        <f t="shared" si="7"/>
        <v>2000</v>
      </c>
      <c r="G139" s="39"/>
    </row>
    <row r="140" spans="1:7" x14ac:dyDescent="0.25">
      <c r="A140" s="138">
        <v>54</v>
      </c>
      <c r="B140" s="101"/>
      <c r="C140" s="27" t="s">
        <v>82</v>
      </c>
      <c r="D140" s="20">
        <v>100</v>
      </c>
      <c r="E140" s="4"/>
      <c r="F140" s="4">
        <f t="shared" si="7"/>
        <v>100</v>
      </c>
      <c r="G140" s="39"/>
    </row>
    <row r="141" spans="1:7" x14ac:dyDescent="0.25">
      <c r="A141" s="138">
        <v>55</v>
      </c>
      <c r="B141" s="155" t="s">
        <v>224</v>
      </c>
      <c r="C141" s="27" t="s">
        <v>225</v>
      </c>
      <c r="D141" s="20">
        <v>1700</v>
      </c>
      <c r="E141" s="4">
        <v>1812.55</v>
      </c>
      <c r="F141" s="4">
        <f t="shared" si="7"/>
        <v>-112.54999999999995</v>
      </c>
      <c r="G141" s="39"/>
    </row>
    <row r="142" spans="1:7" x14ac:dyDescent="0.25">
      <c r="A142" s="138">
        <v>50</v>
      </c>
      <c r="B142" s="101"/>
      <c r="C142" s="29" t="s">
        <v>52</v>
      </c>
      <c r="D142" s="20">
        <v>4416.25</v>
      </c>
      <c r="E142" s="4"/>
      <c r="F142" s="4">
        <f t="shared" si="7"/>
        <v>4416.25</v>
      </c>
      <c r="G142" s="39"/>
    </row>
    <row r="143" spans="1:7" x14ac:dyDescent="0.25">
      <c r="A143" s="139"/>
      <c r="B143" s="51" t="s">
        <v>18</v>
      </c>
      <c r="C143" s="59"/>
      <c r="D143" s="185">
        <f>SUM(D127:D142)</f>
        <v>15143.25</v>
      </c>
      <c r="E143" s="48">
        <f>SUM(E127:E142)</f>
        <v>1812.55</v>
      </c>
      <c r="F143" s="48">
        <f>SUM(F127:F142)</f>
        <v>13330.7</v>
      </c>
      <c r="G143" s="53"/>
    </row>
    <row r="144" spans="1:7" x14ac:dyDescent="0.25">
      <c r="A144" s="139"/>
      <c r="B144" s="1"/>
      <c r="C144" s="1"/>
      <c r="D144" s="174"/>
      <c r="E144" s="13"/>
      <c r="F144" s="4"/>
      <c r="G144" s="39"/>
    </row>
    <row r="145" spans="1:97" x14ac:dyDescent="0.25">
      <c r="A145" s="141"/>
      <c r="B145" s="60" t="s">
        <v>53</v>
      </c>
      <c r="C145" s="61"/>
      <c r="D145" s="186">
        <f>(D118+D124+D143)</f>
        <v>21175</v>
      </c>
      <c r="E145" s="54">
        <f>(E118+E124+E143)</f>
        <v>2551.1099999999997</v>
      </c>
      <c r="F145" s="54">
        <f>D145-E145</f>
        <v>18623.89</v>
      </c>
      <c r="G145" s="53"/>
    </row>
    <row r="146" spans="1:97" x14ac:dyDescent="0.25">
      <c r="A146" s="139"/>
      <c r="B146" s="1"/>
      <c r="C146" s="19"/>
      <c r="D146" s="184"/>
      <c r="E146" s="104"/>
      <c r="F146" s="253" t="s">
        <v>227</v>
      </c>
      <c r="G146" s="1"/>
      <c r="H146" s="84" t="s">
        <v>8</v>
      </c>
    </row>
    <row r="147" spans="1:97" x14ac:dyDescent="0.25">
      <c r="A147" s="139"/>
      <c r="B147" s="93" t="s">
        <v>148</v>
      </c>
      <c r="C147" s="94"/>
      <c r="D147" s="187">
        <v>4100</v>
      </c>
      <c r="E147" s="13"/>
      <c r="F147" s="13"/>
      <c r="G147" s="1"/>
    </row>
    <row r="148" spans="1:97" x14ac:dyDescent="0.25">
      <c r="A148" s="139"/>
      <c r="B148" s="95" t="s">
        <v>46</v>
      </c>
      <c r="C148" s="94"/>
      <c r="D148" s="187">
        <v>-205</v>
      </c>
      <c r="E148" s="13" t="s">
        <v>8</v>
      </c>
      <c r="F148" s="13" t="s">
        <v>8</v>
      </c>
      <c r="G148" s="1" t="s">
        <v>8</v>
      </c>
    </row>
    <row r="149" spans="1:97" x14ac:dyDescent="0.25">
      <c r="A149" s="139"/>
      <c r="B149" s="95" t="s">
        <v>238</v>
      </c>
      <c r="C149" s="94"/>
      <c r="D149" s="187">
        <f>SUM(D147:D148)</f>
        <v>3895</v>
      </c>
      <c r="E149" s="13"/>
      <c r="F149" s="13"/>
      <c r="G149" s="1"/>
    </row>
    <row r="150" spans="1:97" x14ac:dyDescent="0.25">
      <c r="A150" s="139"/>
      <c r="B150" s="1"/>
      <c r="C150" s="1"/>
      <c r="D150" s="174"/>
      <c r="E150" s="13"/>
      <c r="F150" s="13"/>
      <c r="G150" s="1"/>
    </row>
    <row r="151" spans="1:97" s="109" customFormat="1" x14ac:dyDescent="0.25">
      <c r="A151" s="143"/>
      <c r="B151" s="106" t="s">
        <v>4</v>
      </c>
      <c r="C151" s="106"/>
      <c r="D151" s="188" t="s">
        <v>5</v>
      </c>
      <c r="E151" s="220" t="s">
        <v>6</v>
      </c>
      <c r="F151" s="220" t="s">
        <v>223</v>
      </c>
      <c r="G151" s="221" t="s">
        <v>7</v>
      </c>
      <c r="H151" s="111"/>
      <c r="L151" s="111"/>
    </row>
    <row r="152" spans="1:97" x14ac:dyDescent="0.25">
      <c r="A152" s="143"/>
      <c r="B152" s="1"/>
      <c r="C152" s="2" t="s">
        <v>24</v>
      </c>
      <c r="D152" s="20">
        <v>10</v>
      </c>
      <c r="E152" s="4">
        <v>0.43</v>
      </c>
      <c r="F152" s="4">
        <f>(D152-E152)</f>
        <v>9.57</v>
      </c>
      <c r="G152" s="39"/>
      <c r="H152" s="111"/>
      <c r="I152" s="109"/>
      <c r="J152" s="109"/>
      <c r="K152" s="109"/>
      <c r="L152" s="111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</row>
    <row r="153" spans="1:97" x14ac:dyDescent="0.25">
      <c r="A153" s="143"/>
      <c r="B153" s="1"/>
      <c r="C153" s="2" t="s">
        <v>25</v>
      </c>
      <c r="D153" s="20">
        <v>630</v>
      </c>
      <c r="E153" s="4">
        <v>111.6</v>
      </c>
      <c r="F153" s="4">
        <f>(D153-E153)</f>
        <v>518.4</v>
      </c>
      <c r="G153" s="39"/>
      <c r="H153" s="111"/>
      <c r="I153" s="109"/>
      <c r="J153" s="109"/>
      <c r="K153" s="109"/>
      <c r="L153" s="111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</row>
    <row r="154" spans="1:97" s="87" customFormat="1" x14ac:dyDescent="0.25">
      <c r="A154" s="143"/>
      <c r="B154" s="88" t="s">
        <v>9</v>
      </c>
      <c r="C154" s="89"/>
      <c r="D154" s="188">
        <f>SUM(D152:D153)</f>
        <v>640</v>
      </c>
      <c r="E154" s="85">
        <f>SUM(E152:E153)</f>
        <v>112.03</v>
      </c>
      <c r="F154" s="85">
        <f>SUM(F152:F153)</f>
        <v>527.97</v>
      </c>
      <c r="G154" s="86"/>
      <c r="H154" s="111"/>
      <c r="I154" s="109"/>
      <c r="J154" s="109"/>
      <c r="K154" s="109"/>
      <c r="L154" s="111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</row>
    <row r="155" spans="1:97" x14ac:dyDescent="0.25">
      <c r="A155" s="143"/>
      <c r="B155" s="1"/>
      <c r="C155" s="1"/>
      <c r="D155" s="174"/>
      <c r="E155" s="13"/>
      <c r="F155" s="4"/>
      <c r="G155" s="39"/>
      <c r="H155" s="111"/>
      <c r="I155" s="109"/>
      <c r="J155" s="109"/>
      <c r="K155" s="109"/>
      <c r="L155" s="111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</row>
    <row r="156" spans="1:97" x14ac:dyDescent="0.25">
      <c r="A156" s="143"/>
      <c r="B156" s="16" t="s">
        <v>10</v>
      </c>
      <c r="C156" s="16"/>
      <c r="D156" s="188" t="s">
        <v>5</v>
      </c>
      <c r="E156" s="220" t="s">
        <v>6</v>
      </c>
      <c r="F156" s="220" t="s">
        <v>223</v>
      </c>
      <c r="G156" s="221"/>
      <c r="H156" s="111"/>
      <c r="I156" s="109"/>
      <c r="J156" s="109"/>
      <c r="K156" s="109"/>
      <c r="L156" s="111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</row>
    <row r="157" spans="1:97" x14ac:dyDescent="0.25">
      <c r="A157" s="143"/>
      <c r="B157" s="1"/>
      <c r="C157" s="2" t="s">
        <v>193</v>
      </c>
      <c r="D157" s="20">
        <v>200</v>
      </c>
      <c r="E157" s="4">
        <v>17.75</v>
      </c>
      <c r="F157" s="4">
        <f>(D157-E157)</f>
        <v>182.25</v>
      </c>
      <c r="G157" s="39"/>
      <c r="H157" s="111"/>
      <c r="I157" s="109"/>
      <c r="J157" s="109"/>
      <c r="K157" s="109"/>
      <c r="L157" s="111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</row>
    <row r="158" spans="1:97" x14ac:dyDescent="0.25">
      <c r="A158" s="143"/>
      <c r="B158" s="1"/>
      <c r="C158" s="97" t="s">
        <v>49</v>
      </c>
      <c r="D158" s="20">
        <v>125</v>
      </c>
      <c r="E158" s="4">
        <v>16.46</v>
      </c>
      <c r="F158" s="4">
        <f t="shared" ref="F158" si="8">(D158-E158)</f>
        <v>108.53999999999999</v>
      </c>
      <c r="G158" s="39"/>
      <c r="H158" s="111"/>
      <c r="I158" s="109"/>
      <c r="J158" s="109"/>
      <c r="K158" s="109"/>
      <c r="L158" s="111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</row>
    <row r="159" spans="1:97" s="87" customFormat="1" x14ac:dyDescent="0.25">
      <c r="A159" s="143"/>
      <c r="B159" s="88" t="s">
        <v>14</v>
      </c>
      <c r="C159" s="89"/>
      <c r="D159" s="188">
        <f>SUM(D157:D158)</f>
        <v>325</v>
      </c>
      <c r="E159" s="85">
        <f>SUM(E157:E158)</f>
        <v>34.21</v>
      </c>
      <c r="F159" s="85">
        <f>SUM(F157:F158)</f>
        <v>290.78999999999996</v>
      </c>
      <c r="G159" s="86"/>
      <c r="H159" s="111"/>
      <c r="I159" s="109"/>
      <c r="J159" s="109"/>
      <c r="K159" s="109"/>
      <c r="L159" s="111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</row>
    <row r="160" spans="1:97" x14ac:dyDescent="0.25">
      <c r="A160" s="139"/>
      <c r="B160" s="1"/>
      <c r="C160" s="1"/>
      <c r="D160" s="174"/>
      <c r="E160" s="13"/>
      <c r="F160" s="4"/>
      <c r="G160" s="39"/>
      <c r="H160" s="111"/>
      <c r="I160" s="109"/>
      <c r="J160" s="109"/>
      <c r="K160" s="109"/>
      <c r="L160" s="111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</row>
    <row r="161" spans="1:97" x14ac:dyDescent="0.25">
      <c r="A161" s="139"/>
      <c r="B161" s="16" t="s">
        <v>15</v>
      </c>
      <c r="C161" s="16"/>
      <c r="D161" s="188" t="s">
        <v>5</v>
      </c>
      <c r="E161" s="220" t="s">
        <v>6</v>
      </c>
      <c r="F161" s="220" t="s">
        <v>223</v>
      </c>
      <c r="G161" s="221"/>
      <c r="H161" s="111"/>
      <c r="I161" s="109"/>
      <c r="J161" s="109"/>
      <c r="K161" s="109"/>
      <c r="L161" s="111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</row>
    <row r="162" spans="1:97" x14ac:dyDescent="0.25">
      <c r="A162" s="139">
        <v>71</v>
      </c>
      <c r="B162" s="16" t="s">
        <v>95</v>
      </c>
      <c r="C162" s="16"/>
      <c r="D162" s="173">
        <v>20</v>
      </c>
      <c r="E162" s="17"/>
      <c r="F162" s="4">
        <f>(D162-E162)</f>
        <v>20</v>
      </c>
      <c r="G162" s="39"/>
      <c r="H162" s="111"/>
      <c r="I162" s="109"/>
      <c r="J162" s="109"/>
      <c r="K162" s="109"/>
      <c r="L162" s="111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</row>
    <row r="163" spans="1:97" x14ac:dyDescent="0.25">
      <c r="A163" s="139">
        <v>72</v>
      </c>
      <c r="B163" s="1" t="s">
        <v>16</v>
      </c>
      <c r="C163" s="28"/>
      <c r="D163" s="20">
        <v>75</v>
      </c>
      <c r="E163" s="17"/>
      <c r="F163" s="4">
        <f t="shared" ref="F163:F171" si="9">(D163-E163)</f>
        <v>75</v>
      </c>
      <c r="G163" s="39"/>
      <c r="H163" s="111"/>
      <c r="I163" s="109"/>
      <c r="J163" s="109"/>
      <c r="K163" s="109"/>
      <c r="L163" s="111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</row>
    <row r="164" spans="1:97" x14ac:dyDescent="0.25">
      <c r="A164" s="139">
        <v>73</v>
      </c>
      <c r="B164" s="16" t="s">
        <v>36</v>
      </c>
      <c r="C164" s="16"/>
      <c r="D164" s="189">
        <v>175</v>
      </c>
      <c r="E164" s="107"/>
      <c r="F164" s="4">
        <f t="shared" si="9"/>
        <v>175</v>
      </c>
      <c r="G164" s="39"/>
    </row>
    <row r="165" spans="1:97" x14ac:dyDescent="0.25">
      <c r="A165" s="139">
        <v>74</v>
      </c>
      <c r="B165" s="130" t="s">
        <v>96</v>
      </c>
      <c r="C165" s="238"/>
      <c r="D165" s="189">
        <v>600</v>
      </c>
      <c r="E165" s="107"/>
      <c r="F165" s="4">
        <f t="shared" si="9"/>
        <v>600</v>
      </c>
      <c r="G165" s="39"/>
    </row>
    <row r="166" spans="1:97" x14ac:dyDescent="0.25">
      <c r="A166" s="139">
        <v>75</v>
      </c>
      <c r="B166" s="248" t="s">
        <v>72</v>
      </c>
      <c r="C166" s="96"/>
      <c r="D166" s="20">
        <v>150</v>
      </c>
      <c r="E166" s="4"/>
      <c r="F166" s="4">
        <f t="shared" si="9"/>
        <v>150</v>
      </c>
      <c r="G166" s="39"/>
    </row>
    <row r="167" spans="1:97" x14ac:dyDescent="0.25">
      <c r="A167" s="139">
        <v>76</v>
      </c>
      <c r="B167" s="16" t="s">
        <v>78</v>
      </c>
      <c r="C167" s="16"/>
      <c r="D167" s="173">
        <v>1100</v>
      </c>
      <c r="E167" s="4"/>
      <c r="F167" s="4">
        <f t="shared" si="9"/>
        <v>1100</v>
      </c>
      <c r="G167" s="39"/>
    </row>
    <row r="168" spans="1:97" x14ac:dyDescent="0.25">
      <c r="A168" s="139">
        <v>77</v>
      </c>
      <c r="B168" s="16" t="s">
        <v>83</v>
      </c>
      <c r="C168" s="16"/>
      <c r="D168" s="189">
        <v>50</v>
      </c>
      <c r="E168" s="4"/>
      <c r="F168" s="4">
        <f t="shared" si="9"/>
        <v>50</v>
      </c>
      <c r="G168" s="39"/>
    </row>
    <row r="169" spans="1:97" x14ac:dyDescent="0.25">
      <c r="A169" s="139">
        <v>78</v>
      </c>
      <c r="B169" s="16" t="s">
        <v>151</v>
      </c>
      <c r="C169" s="16"/>
      <c r="D169" s="189">
        <v>175</v>
      </c>
      <c r="E169" s="4"/>
      <c r="F169" s="4">
        <f t="shared" si="9"/>
        <v>175</v>
      </c>
      <c r="G169" s="39"/>
    </row>
    <row r="170" spans="1:97" x14ac:dyDescent="0.25">
      <c r="A170" s="139">
        <v>79</v>
      </c>
      <c r="B170" s="16" t="s">
        <v>163</v>
      </c>
      <c r="C170" s="163"/>
      <c r="D170" s="189">
        <v>100</v>
      </c>
      <c r="E170" s="4"/>
      <c r="F170" s="4">
        <f t="shared" si="9"/>
        <v>100</v>
      </c>
      <c r="G170" s="39"/>
    </row>
    <row r="171" spans="1:97" x14ac:dyDescent="0.25">
      <c r="A171" s="144">
        <v>70</v>
      </c>
      <c r="B171" s="106" t="s">
        <v>64</v>
      </c>
      <c r="D171" s="190">
        <v>485</v>
      </c>
      <c r="E171" s="4"/>
      <c r="F171" s="4">
        <f t="shared" si="9"/>
        <v>485</v>
      </c>
      <c r="G171" s="39"/>
    </row>
    <row r="172" spans="1:97" x14ac:dyDescent="0.25">
      <c r="A172" s="139"/>
      <c r="B172" s="88" t="s">
        <v>18</v>
      </c>
      <c r="C172" s="89"/>
      <c r="D172" s="188">
        <f>SUM(D162:D171)</f>
        <v>2930</v>
      </c>
      <c r="E172" s="85">
        <f>SUM(E162:E171)</f>
        <v>0</v>
      </c>
      <c r="F172" s="85">
        <f>SUM(F162:F171)</f>
        <v>2930</v>
      </c>
      <c r="G172" s="86"/>
    </row>
    <row r="173" spans="1:97" x14ac:dyDescent="0.25">
      <c r="A173" s="139"/>
      <c r="B173" s="1"/>
      <c r="C173" s="1"/>
      <c r="D173" s="174"/>
      <c r="E173" s="13"/>
      <c r="F173" s="4"/>
      <c r="G173" s="39"/>
    </row>
    <row r="174" spans="1:97" x14ac:dyDescent="0.25">
      <c r="A174" s="141"/>
      <c r="B174" s="90" t="s">
        <v>230</v>
      </c>
      <c r="C174" s="91"/>
      <c r="D174" s="191">
        <f>(D154+D159+D172)</f>
        <v>3895</v>
      </c>
      <c r="E174" s="92">
        <f>(E154+E159+E172)</f>
        <v>146.24</v>
      </c>
      <c r="F174" s="92">
        <f>(F154+F159+F172)</f>
        <v>3748.76</v>
      </c>
      <c r="G174" s="86"/>
    </row>
    <row r="175" spans="1:97" s="109" customFormat="1" x14ac:dyDescent="0.25">
      <c r="A175" s="143"/>
      <c r="C175" s="134" t="s">
        <v>231</v>
      </c>
      <c r="D175" s="173"/>
      <c r="E175" s="233"/>
      <c r="F175" s="253" t="s">
        <v>227</v>
      </c>
      <c r="G175" s="41"/>
      <c r="H175" s="111"/>
      <c r="L175" s="111"/>
    </row>
    <row r="176" spans="1:97" x14ac:dyDescent="0.25">
      <c r="B176" s="120" t="s">
        <v>102</v>
      </c>
      <c r="C176" s="121"/>
      <c r="D176" s="192">
        <v>20500</v>
      </c>
      <c r="E176" s="114"/>
      <c r="F176" s="115"/>
      <c r="G176" s="84"/>
    </row>
    <row r="177" spans="1:97" x14ac:dyDescent="0.25">
      <c r="B177" s="120" t="s">
        <v>46</v>
      </c>
      <c r="C177" s="121"/>
      <c r="D177" s="192">
        <v>-1025</v>
      </c>
      <c r="E177" s="114"/>
      <c r="F177" s="115"/>
      <c r="G177" s="84"/>
    </row>
    <row r="178" spans="1:97" x14ac:dyDescent="0.25">
      <c r="B178" s="120" t="s">
        <v>239</v>
      </c>
      <c r="C178" s="121"/>
      <c r="D178" s="192">
        <f>SUM(D176:D177)</f>
        <v>19475</v>
      </c>
      <c r="E178" s="114"/>
      <c r="F178" s="115"/>
      <c r="G178" s="84"/>
    </row>
    <row r="179" spans="1:97" s="109" customFormat="1" x14ac:dyDescent="0.25">
      <c r="A179" s="145"/>
      <c r="B179" s="126"/>
      <c r="C179" s="126"/>
      <c r="D179" s="193"/>
      <c r="E179" s="136"/>
      <c r="F179" s="137"/>
      <c r="G179" s="111"/>
      <c r="H179" s="111"/>
      <c r="L179" s="111"/>
    </row>
    <row r="180" spans="1:97" s="87" customFormat="1" x14ac:dyDescent="0.25">
      <c r="A180" s="143"/>
      <c r="B180" s="135" t="s">
        <v>4</v>
      </c>
      <c r="C180" s="135"/>
      <c r="D180" s="194" t="s">
        <v>5</v>
      </c>
      <c r="E180" s="222" t="s">
        <v>228</v>
      </c>
      <c r="F180" s="222" t="s">
        <v>223</v>
      </c>
      <c r="G180" s="223"/>
      <c r="H180" s="111"/>
      <c r="I180" s="109"/>
      <c r="J180" s="109"/>
      <c r="K180" s="109"/>
      <c r="L180" s="111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</row>
    <row r="181" spans="1:97" s="109" customFormat="1" x14ac:dyDescent="0.25">
      <c r="A181" s="143"/>
      <c r="B181" s="106"/>
      <c r="C181" s="106" t="s">
        <v>118</v>
      </c>
      <c r="D181" s="173">
        <v>2000</v>
      </c>
      <c r="E181" s="17"/>
      <c r="F181" s="17">
        <f>(D181-E181)</f>
        <v>2000</v>
      </c>
      <c r="G181" s="167"/>
      <c r="H181" s="111"/>
      <c r="L181" s="111"/>
    </row>
    <row r="182" spans="1:97" x14ac:dyDescent="0.25">
      <c r="A182" s="143"/>
      <c r="B182" s="1"/>
      <c r="C182" s="2" t="s">
        <v>26</v>
      </c>
      <c r="D182" s="20">
        <v>165</v>
      </c>
      <c r="E182" s="4"/>
      <c r="F182" s="17">
        <f t="shared" ref="F182:F184" si="10">(D182-E182)</f>
        <v>165</v>
      </c>
      <c r="G182" s="167"/>
      <c r="H182" s="111"/>
      <c r="I182" s="109"/>
      <c r="J182" s="109"/>
      <c r="K182" s="109"/>
      <c r="L182" s="111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</row>
    <row r="183" spans="1:97" x14ac:dyDescent="0.25">
      <c r="A183" s="143"/>
      <c r="B183" s="1"/>
      <c r="C183" s="2" t="s">
        <v>24</v>
      </c>
      <c r="D183" s="20">
        <v>25</v>
      </c>
      <c r="E183" s="4"/>
      <c r="F183" s="17">
        <f t="shared" si="10"/>
        <v>25</v>
      </c>
      <c r="G183" s="167"/>
      <c r="H183" s="111"/>
      <c r="I183" s="109"/>
      <c r="J183" s="109"/>
      <c r="K183" s="109"/>
      <c r="L183" s="111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</row>
    <row r="184" spans="1:97" x14ac:dyDescent="0.25">
      <c r="A184" s="143"/>
      <c r="B184" s="1"/>
      <c r="C184" s="2" t="s">
        <v>48</v>
      </c>
      <c r="D184" s="20">
        <v>896.75</v>
      </c>
      <c r="E184" s="4">
        <v>879.67</v>
      </c>
      <c r="F184" s="17">
        <f t="shared" si="10"/>
        <v>17.080000000000041</v>
      </c>
      <c r="G184" s="167"/>
      <c r="H184" s="111"/>
      <c r="I184" s="109"/>
      <c r="J184" s="109"/>
      <c r="K184" s="109"/>
      <c r="L184" s="111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</row>
    <row r="185" spans="1:97" s="87" customFormat="1" x14ac:dyDescent="0.25">
      <c r="A185" s="143"/>
      <c r="B185" s="131" t="s">
        <v>9</v>
      </c>
      <c r="C185" s="132"/>
      <c r="D185" s="194">
        <f>SUM(D181:D184)</f>
        <v>3086.75</v>
      </c>
      <c r="E185" s="222">
        <f>SUM(E181:E184)</f>
        <v>879.67</v>
      </c>
      <c r="F185" s="133">
        <f>SUM(F181:F184)</f>
        <v>2207.08</v>
      </c>
      <c r="G185" s="148"/>
      <c r="H185" s="111"/>
      <c r="I185" s="109"/>
      <c r="J185" s="109"/>
      <c r="K185" s="109"/>
      <c r="L185" s="111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</row>
    <row r="186" spans="1:97" s="109" customFormat="1" x14ac:dyDescent="0.25">
      <c r="A186" s="143"/>
      <c r="B186" s="18"/>
      <c r="C186" s="18"/>
      <c r="D186" s="195"/>
      <c r="E186" s="134"/>
      <c r="F186" s="4"/>
      <c r="G186" s="39"/>
      <c r="H186" s="111"/>
      <c r="L186" s="111"/>
    </row>
    <row r="187" spans="1:97" x14ac:dyDescent="0.25">
      <c r="B187" s="109" t="s">
        <v>85</v>
      </c>
      <c r="D187" s="196" t="s">
        <v>5</v>
      </c>
      <c r="E187" s="222" t="s">
        <v>228</v>
      </c>
      <c r="F187" s="222" t="s">
        <v>223</v>
      </c>
      <c r="G187" s="223"/>
    </row>
    <row r="188" spans="1:97" x14ac:dyDescent="0.25">
      <c r="C188" t="s">
        <v>11</v>
      </c>
      <c r="D188" s="197">
        <v>300</v>
      </c>
      <c r="E188" s="151">
        <v>86.25</v>
      </c>
      <c r="F188" s="4">
        <f>(D188-E188)</f>
        <v>213.75</v>
      </c>
      <c r="G188" s="39"/>
    </row>
    <row r="189" spans="1:97" x14ac:dyDescent="0.25">
      <c r="C189" t="s">
        <v>86</v>
      </c>
      <c r="D189" s="197">
        <v>50</v>
      </c>
      <c r="E189" s="151"/>
      <c r="F189" s="4">
        <f t="shared" ref="F189:F192" si="11">(D189-E189)</f>
        <v>50</v>
      </c>
      <c r="G189" s="39"/>
    </row>
    <row r="190" spans="1:97" x14ac:dyDescent="0.25">
      <c r="C190" t="s">
        <v>126</v>
      </c>
      <c r="D190" s="197"/>
      <c r="E190" s="151"/>
      <c r="F190" s="4">
        <f t="shared" si="11"/>
        <v>0</v>
      </c>
      <c r="G190" s="39"/>
    </row>
    <row r="191" spans="1:97" x14ac:dyDescent="0.25">
      <c r="C191" t="s">
        <v>28</v>
      </c>
      <c r="D191" s="197">
        <v>153</v>
      </c>
      <c r="E191" s="151">
        <v>132</v>
      </c>
      <c r="F191" s="4">
        <f t="shared" si="11"/>
        <v>21</v>
      </c>
      <c r="G191" s="39"/>
    </row>
    <row r="192" spans="1:97" x14ac:dyDescent="0.25">
      <c r="C192" t="s">
        <v>87</v>
      </c>
      <c r="D192" s="197">
        <v>450</v>
      </c>
      <c r="E192" s="151">
        <v>61</v>
      </c>
      <c r="F192" s="4">
        <f t="shared" si="11"/>
        <v>389</v>
      </c>
      <c r="G192" s="39"/>
    </row>
    <row r="193" spans="1:7" x14ac:dyDescent="0.25">
      <c r="B193" s="120" t="s">
        <v>14</v>
      </c>
      <c r="C193" s="121"/>
      <c r="D193" s="196">
        <f>SUM(D188:D192)</f>
        <v>953</v>
      </c>
      <c r="E193" s="125">
        <f>SUM(E188:E192)</f>
        <v>279.25</v>
      </c>
      <c r="F193" s="133">
        <f>SUM(F188:F192)</f>
        <v>673.75</v>
      </c>
      <c r="G193" s="149"/>
    </row>
    <row r="194" spans="1:7" x14ac:dyDescent="0.25">
      <c r="E194" s="114"/>
      <c r="F194" s="4"/>
      <c r="G194" s="39"/>
    </row>
    <row r="195" spans="1:7" x14ac:dyDescent="0.25">
      <c r="B195" t="s">
        <v>15</v>
      </c>
      <c r="D195" s="196" t="s">
        <v>5</v>
      </c>
      <c r="E195" s="222" t="s">
        <v>228</v>
      </c>
      <c r="F195" s="222" t="s">
        <v>223</v>
      </c>
      <c r="G195" s="223"/>
    </row>
    <row r="196" spans="1:7" x14ac:dyDescent="0.25">
      <c r="A196" s="142">
        <v>91</v>
      </c>
      <c r="B196" t="s">
        <v>34</v>
      </c>
      <c r="D196" s="198">
        <v>200</v>
      </c>
      <c r="E196" s="153"/>
      <c r="F196" s="17">
        <f>(D196-E196)</f>
        <v>200</v>
      </c>
      <c r="G196" s="39"/>
    </row>
    <row r="197" spans="1:7" x14ac:dyDescent="0.25">
      <c r="A197" s="142">
        <v>92</v>
      </c>
      <c r="B197" t="s">
        <v>127</v>
      </c>
      <c r="C197" s="160"/>
      <c r="D197" s="197"/>
      <c r="E197" s="151"/>
      <c r="F197" s="17">
        <f t="shared" ref="F197:F211" si="12">(D197-E197)</f>
        <v>0</v>
      </c>
      <c r="G197" s="39"/>
    </row>
    <row r="198" spans="1:7" x14ac:dyDescent="0.25">
      <c r="B198" t="s">
        <v>130</v>
      </c>
      <c r="C198" s="160" t="s">
        <v>128</v>
      </c>
      <c r="D198" s="197">
        <v>500</v>
      </c>
      <c r="E198" s="151"/>
      <c r="F198" s="17">
        <f t="shared" si="12"/>
        <v>500</v>
      </c>
      <c r="G198" s="39"/>
    </row>
    <row r="199" spans="1:7" x14ac:dyDescent="0.25">
      <c r="B199" t="s">
        <v>131</v>
      </c>
      <c r="C199" s="160" t="s">
        <v>213</v>
      </c>
      <c r="D199" s="197">
        <v>1750</v>
      </c>
      <c r="E199" s="151"/>
      <c r="F199" s="17">
        <f t="shared" si="12"/>
        <v>1750</v>
      </c>
      <c r="G199" s="39"/>
    </row>
    <row r="200" spans="1:7" x14ac:dyDescent="0.25">
      <c r="B200" t="s">
        <v>132</v>
      </c>
      <c r="C200" s="160" t="s">
        <v>214</v>
      </c>
      <c r="D200" s="197">
        <v>1750</v>
      </c>
      <c r="E200" s="151"/>
      <c r="F200" s="17">
        <f t="shared" si="12"/>
        <v>1750</v>
      </c>
      <c r="G200" s="39"/>
    </row>
    <row r="201" spans="1:7" x14ac:dyDescent="0.25">
      <c r="B201" t="s">
        <v>189</v>
      </c>
      <c r="C201" s="160" t="s">
        <v>145</v>
      </c>
      <c r="D201" s="197">
        <v>1750</v>
      </c>
      <c r="E201" s="151"/>
      <c r="F201" s="17">
        <f t="shared" si="12"/>
        <v>1750</v>
      </c>
      <c r="G201" s="39"/>
    </row>
    <row r="202" spans="1:7" x14ac:dyDescent="0.25">
      <c r="B202" t="s">
        <v>215</v>
      </c>
      <c r="C202" s="160" t="s">
        <v>216</v>
      </c>
      <c r="D202" s="197">
        <v>1900</v>
      </c>
      <c r="E202" s="151"/>
      <c r="F202" s="17">
        <f t="shared" si="12"/>
        <v>1900</v>
      </c>
      <c r="G202" s="39"/>
    </row>
    <row r="203" spans="1:7" x14ac:dyDescent="0.25">
      <c r="A203" s="142">
        <v>93</v>
      </c>
      <c r="B203" t="s">
        <v>98</v>
      </c>
      <c r="D203" s="197">
        <f>-I186</f>
        <v>0</v>
      </c>
      <c r="E203" s="151"/>
      <c r="F203" s="17">
        <f t="shared" si="12"/>
        <v>0</v>
      </c>
      <c r="G203" s="39"/>
    </row>
    <row r="204" spans="1:7" x14ac:dyDescent="0.25">
      <c r="B204" t="s">
        <v>133</v>
      </c>
      <c r="C204" s="160" t="s">
        <v>129</v>
      </c>
      <c r="D204" s="197">
        <v>700</v>
      </c>
      <c r="E204" s="151"/>
      <c r="F204" s="17">
        <f t="shared" si="12"/>
        <v>700</v>
      </c>
      <c r="G204" s="39"/>
    </row>
    <row r="205" spans="1:7" x14ac:dyDescent="0.25">
      <c r="A205" s="142">
        <v>94</v>
      </c>
      <c r="B205" t="s">
        <v>97</v>
      </c>
      <c r="D205" s="197"/>
      <c r="E205" s="151"/>
      <c r="F205" s="17">
        <f t="shared" si="12"/>
        <v>0</v>
      </c>
      <c r="G205" s="39"/>
    </row>
    <row r="206" spans="1:7" x14ac:dyDescent="0.25">
      <c r="B206" t="s">
        <v>123</v>
      </c>
      <c r="C206" s="160" t="s">
        <v>217</v>
      </c>
      <c r="D206" s="197">
        <v>300</v>
      </c>
      <c r="E206" s="151"/>
      <c r="F206" s="17">
        <f t="shared" si="12"/>
        <v>300</v>
      </c>
      <c r="G206" s="39"/>
    </row>
    <row r="207" spans="1:7" x14ac:dyDescent="0.25">
      <c r="B207" t="s">
        <v>124</v>
      </c>
      <c r="C207" s="160" t="s">
        <v>125</v>
      </c>
      <c r="D207" s="197">
        <v>4500</v>
      </c>
      <c r="E207" s="151"/>
      <c r="F207" s="17">
        <f t="shared" si="12"/>
        <v>4500</v>
      </c>
      <c r="G207" s="39"/>
    </row>
    <row r="208" spans="1:7" x14ac:dyDescent="0.25">
      <c r="A208" s="142">
        <v>95</v>
      </c>
      <c r="B208" s="209" t="s">
        <v>150</v>
      </c>
      <c r="D208" s="197">
        <v>1500</v>
      </c>
      <c r="E208" s="151">
        <v>213.53</v>
      </c>
      <c r="F208" s="17">
        <f t="shared" si="12"/>
        <v>1286.47</v>
      </c>
      <c r="G208" s="39"/>
    </row>
    <row r="209" spans="1:10" x14ac:dyDescent="0.25">
      <c r="A209" s="142">
        <v>96</v>
      </c>
      <c r="B209" s="209" t="s">
        <v>218</v>
      </c>
      <c r="D209" s="197">
        <v>200</v>
      </c>
      <c r="E209" s="151"/>
      <c r="F209" s="17">
        <f t="shared" si="12"/>
        <v>200</v>
      </c>
      <c r="G209" s="39"/>
    </row>
    <row r="210" spans="1:10" x14ac:dyDescent="0.25">
      <c r="A210" s="142">
        <v>97</v>
      </c>
      <c r="B210" s="209" t="s">
        <v>204</v>
      </c>
      <c r="D210" s="197">
        <v>100</v>
      </c>
      <c r="E210" s="151"/>
      <c r="F210" s="17">
        <f t="shared" si="12"/>
        <v>100</v>
      </c>
      <c r="G210" s="39"/>
    </row>
    <row r="211" spans="1:10" x14ac:dyDescent="0.25">
      <c r="A211" s="142">
        <v>90</v>
      </c>
      <c r="B211" t="s">
        <v>94</v>
      </c>
      <c r="C211" s="164"/>
      <c r="D211" s="197">
        <v>285.25</v>
      </c>
      <c r="E211" s="151"/>
      <c r="F211" s="17">
        <f t="shared" si="12"/>
        <v>285.25</v>
      </c>
      <c r="G211" s="39"/>
    </row>
    <row r="212" spans="1:10" x14ac:dyDescent="0.25">
      <c r="B212" s="120" t="s">
        <v>18</v>
      </c>
      <c r="C212" s="121"/>
      <c r="D212" s="196">
        <f>SUM(D196:D211)</f>
        <v>15435.25</v>
      </c>
      <c r="E212" s="125">
        <f>SUM(E196:E211)</f>
        <v>213.53</v>
      </c>
      <c r="F212" s="133">
        <f>SUM(F196:F211)</f>
        <v>15221.72</v>
      </c>
      <c r="G212" s="149"/>
    </row>
    <row r="213" spans="1:10" x14ac:dyDescent="0.25">
      <c r="B213" s="126"/>
      <c r="C213" s="126"/>
      <c r="D213" s="193"/>
      <c r="E213" s="127"/>
      <c r="F213" s="4"/>
      <c r="G213" s="39"/>
    </row>
    <row r="214" spans="1:10" x14ac:dyDescent="0.25">
      <c r="B214" s="128" t="s">
        <v>84</v>
      </c>
      <c r="C214" s="129"/>
      <c r="D214" s="199">
        <f>(D185+D193+D212)</f>
        <v>19475</v>
      </c>
      <c r="E214" s="152">
        <f>(E185+E193+E212)</f>
        <v>1372.45</v>
      </c>
      <c r="F214" s="150">
        <f>(F185+F193+F212)</f>
        <v>18102.55</v>
      </c>
      <c r="G214" s="149"/>
    </row>
    <row r="215" spans="1:10" x14ac:dyDescent="0.25">
      <c r="E215" s="234"/>
      <c r="F215" s="253" t="s">
        <v>227</v>
      </c>
    </row>
    <row r="216" spans="1:10" x14ac:dyDescent="0.25">
      <c r="A216" s="139"/>
      <c r="B216" s="72" t="s">
        <v>103</v>
      </c>
      <c r="C216" s="73"/>
      <c r="D216" s="74">
        <v>287000</v>
      </c>
      <c r="E216" s="11"/>
      <c r="G216" s="250" t="s">
        <v>45</v>
      </c>
      <c r="I216" s="170"/>
      <c r="J216" s="171"/>
    </row>
    <row r="217" spans="1:10" x14ac:dyDescent="0.25">
      <c r="A217" s="139"/>
      <c r="B217" s="75" t="s">
        <v>54</v>
      </c>
      <c r="C217" s="76"/>
      <c r="D217" s="74">
        <v>-14350</v>
      </c>
      <c r="E217" s="11"/>
      <c r="F217" s="11"/>
      <c r="G217" s="1"/>
    </row>
    <row r="218" spans="1:10" x14ac:dyDescent="0.25">
      <c r="A218" s="139"/>
      <c r="B218" s="75" t="s">
        <v>240</v>
      </c>
      <c r="C218" s="77"/>
      <c r="D218" s="74">
        <f>SUM(D216:D217)</f>
        <v>272650</v>
      </c>
      <c r="E218" s="11"/>
      <c r="F218" s="11">
        <f>--I120</f>
        <v>0</v>
      </c>
      <c r="G218" s="1"/>
      <c r="J218" t="s">
        <v>8</v>
      </c>
    </row>
    <row r="219" spans="1:10" x14ac:dyDescent="0.25">
      <c r="A219" s="139"/>
      <c r="B219" s="2" t="s">
        <v>8</v>
      </c>
      <c r="C219" s="1"/>
      <c r="D219" s="174"/>
      <c r="E219" s="13"/>
      <c r="F219" s="13"/>
      <c r="G219" s="1"/>
    </row>
    <row r="220" spans="1:10" x14ac:dyDescent="0.25">
      <c r="A220" s="139"/>
      <c r="B220" s="16" t="s">
        <v>10</v>
      </c>
      <c r="C220" s="56"/>
      <c r="D220" s="74" t="s">
        <v>5</v>
      </c>
      <c r="E220" s="224" t="s">
        <v>6</v>
      </c>
      <c r="F220" s="224" t="s">
        <v>223</v>
      </c>
      <c r="G220" s="225" t="s">
        <v>7</v>
      </c>
      <c r="H220" s="84" t="s">
        <v>8</v>
      </c>
    </row>
    <row r="221" spans="1:10" x14ac:dyDescent="0.25">
      <c r="A221" s="138" t="s">
        <v>55</v>
      </c>
      <c r="B221" s="16" t="s">
        <v>73</v>
      </c>
      <c r="C221" s="31" t="s">
        <v>70</v>
      </c>
      <c r="D221" s="173">
        <v>2000</v>
      </c>
      <c r="E221" s="17">
        <v>185.57</v>
      </c>
      <c r="F221" s="17">
        <f>(D221-E221)</f>
        <v>1814.43</v>
      </c>
      <c r="G221" s="40"/>
    </row>
    <row r="222" spans="1:10" x14ac:dyDescent="0.25">
      <c r="A222" s="138" t="s">
        <v>55</v>
      </c>
      <c r="B222" s="16" t="s">
        <v>73</v>
      </c>
      <c r="C222" s="31" t="s">
        <v>56</v>
      </c>
      <c r="D222" s="173">
        <v>800</v>
      </c>
      <c r="E222" s="17">
        <v>36</v>
      </c>
      <c r="F222" s="17">
        <f t="shared" ref="F222:F239" si="13">(D222-E222)</f>
        <v>764</v>
      </c>
      <c r="G222" s="40"/>
    </row>
    <row r="223" spans="1:10" x14ac:dyDescent="0.25">
      <c r="A223" s="138" t="s">
        <v>69</v>
      </c>
      <c r="B223" s="16" t="s">
        <v>73</v>
      </c>
      <c r="C223" s="31" t="s">
        <v>71</v>
      </c>
      <c r="D223" s="173">
        <v>1500</v>
      </c>
      <c r="E223" s="17"/>
      <c r="F223" s="17">
        <f t="shared" si="13"/>
        <v>1500</v>
      </c>
      <c r="G223" s="40"/>
    </row>
    <row r="224" spans="1:10" x14ac:dyDescent="0.25">
      <c r="A224" s="138" t="s">
        <v>109</v>
      </c>
      <c r="B224" s="16" t="s">
        <v>152</v>
      </c>
      <c r="C224" s="154" t="s">
        <v>110</v>
      </c>
      <c r="D224" s="173">
        <v>10000</v>
      </c>
      <c r="E224" s="17"/>
      <c r="F224" s="17">
        <f t="shared" si="13"/>
        <v>10000</v>
      </c>
      <c r="G224" s="40"/>
    </row>
    <row r="225" spans="1:12" x14ac:dyDescent="0.25">
      <c r="A225" s="138" t="s">
        <v>111</v>
      </c>
      <c r="B225" s="16" t="s">
        <v>74</v>
      </c>
      <c r="C225" s="154" t="s">
        <v>119</v>
      </c>
      <c r="D225" s="173">
        <v>10000</v>
      </c>
      <c r="E225" s="17"/>
      <c r="F225" s="17">
        <f t="shared" si="13"/>
        <v>10000</v>
      </c>
      <c r="G225" s="40"/>
    </row>
    <row r="226" spans="1:12" x14ac:dyDescent="0.25">
      <c r="A226" s="138" t="s">
        <v>57</v>
      </c>
      <c r="B226" s="16" t="s">
        <v>57</v>
      </c>
      <c r="C226" s="32" t="s">
        <v>208</v>
      </c>
      <c r="D226" s="173">
        <v>13041.81</v>
      </c>
      <c r="E226" s="17">
        <v>13041.81</v>
      </c>
      <c r="F226" s="17">
        <f t="shared" si="13"/>
        <v>0</v>
      </c>
      <c r="G226" s="40"/>
    </row>
    <row r="227" spans="1:12" x14ac:dyDescent="0.25">
      <c r="A227" s="138" t="s">
        <v>57</v>
      </c>
      <c r="B227" s="16" t="s">
        <v>57</v>
      </c>
      <c r="C227" s="31" t="s">
        <v>58</v>
      </c>
      <c r="D227" s="173">
        <v>105703.19</v>
      </c>
      <c r="E227" s="17"/>
      <c r="F227" s="17">
        <f t="shared" si="13"/>
        <v>105703.19</v>
      </c>
      <c r="G227" s="40"/>
    </row>
    <row r="228" spans="1:12" x14ac:dyDescent="0.25">
      <c r="A228" s="138" t="s">
        <v>57</v>
      </c>
      <c r="B228" s="21" t="s">
        <v>57</v>
      </c>
      <c r="C228" s="33" t="s">
        <v>59</v>
      </c>
      <c r="D228" s="20">
        <v>105230</v>
      </c>
      <c r="E228" s="17"/>
      <c r="F228" s="17">
        <f t="shared" si="13"/>
        <v>105230</v>
      </c>
      <c r="G228" s="40"/>
    </row>
    <row r="229" spans="1:12" x14ac:dyDescent="0.25">
      <c r="A229" s="138" t="s">
        <v>57</v>
      </c>
      <c r="B229" s="21" t="s">
        <v>57</v>
      </c>
      <c r="C229" s="33" t="s">
        <v>60</v>
      </c>
      <c r="D229" s="20">
        <v>7300</v>
      </c>
      <c r="E229" s="17"/>
      <c r="F229" s="17">
        <f t="shared" si="13"/>
        <v>7300</v>
      </c>
      <c r="G229" s="40"/>
    </row>
    <row r="230" spans="1:12" x14ac:dyDescent="0.25">
      <c r="A230" s="138" t="s">
        <v>57</v>
      </c>
      <c r="B230" s="21" t="s">
        <v>57</v>
      </c>
      <c r="C230" s="33" t="s">
        <v>156</v>
      </c>
      <c r="D230" s="20">
        <v>300</v>
      </c>
      <c r="E230" s="17"/>
      <c r="F230" s="17">
        <f t="shared" si="13"/>
        <v>300</v>
      </c>
      <c r="G230" s="40"/>
    </row>
    <row r="231" spans="1:12" x14ac:dyDescent="0.25">
      <c r="A231" s="138" t="s">
        <v>57</v>
      </c>
      <c r="B231" s="21" t="s">
        <v>57</v>
      </c>
      <c r="C231" s="33" t="s">
        <v>233</v>
      </c>
      <c r="D231" s="20">
        <v>200</v>
      </c>
      <c r="E231" s="17"/>
      <c r="F231" s="17">
        <f t="shared" si="13"/>
        <v>200</v>
      </c>
      <c r="G231" s="40"/>
    </row>
    <row r="232" spans="1:12" x14ac:dyDescent="0.25">
      <c r="A232" s="138" t="s">
        <v>68</v>
      </c>
      <c r="B232" s="21" t="s">
        <v>74</v>
      </c>
      <c r="C232" s="33" t="s">
        <v>65</v>
      </c>
      <c r="D232" s="20">
        <v>1500</v>
      </c>
      <c r="E232" s="17">
        <v>111.94</v>
      </c>
      <c r="F232" s="17">
        <f t="shared" si="13"/>
        <v>1388.06</v>
      </c>
      <c r="G232" s="40"/>
    </row>
    <row r="233" spans="1:12" x14ac:dyDescent="0.25">
      <c r="A233" s="138" t="s">
        <v>185</v>
      </c>
      <c r="B233" s="21" t="s">
        <v>74</v>
      </c>
      <c r="C233" s="33" t="s">
        <v>186</v>
      </c>
      <c r="D233" s="20">
        <v>3000</v>
      </c>
      <c r="E233" s="17"/>
      <c r="F233" s="17">
        <f t="shared" si="13"/>
        <v>3000</v>
      </c>
      <c r="G233" s="40"/>
    </row>
    <row r="234" spans="1:12" x14ac:dyDescent="0.25">
      <c r="A234" s="138" t="s">
        <v>187</v>
      </c>
      <c r="B234" s="21" t="s">
        <v>74</v>
      </c>
      <c r="C234" s="33" t="s">
        <v>188</v>
      </c>
      <c r="D234" s="20">
        <v>1500</v>
      </c>
      <c r="E234" s="17"/>
      <c r="F234" s="17">
        <f t="shared" si="13"/>
        <v>1500</v>
      </c>
      <c r="G234" s="40"/>
    </row>
    <row r="235" spans="1:12" x14ac:dyDescent="0.25">
      <c r="A235" s="138" t="s">
        <v>121</v>
      </c>
      <c r="B235" s="21" t="s">
        <v>74</v>
      </c>
      <c r="C235" s="33" t="s">
        <v>120</v>
      </c>
      <c r="D235" s="20">
        <v>1500</v>
      </c>
      <c r="E235" s="17"/>
      <c r="F235" s="17">
        <f t="shared" si="13"/>
        <v>1500</v>
      </c>
      <c r="G235" s="40"/>
    </row>
    <row r="236" spans="1:12" x14ac:dyDescent="0.25">
      <c r="A236" s="138" t="s">
        <v>88</v>
      </c>
      <c r="B236" s="21" t="s">
        <v>74</v>
      </c>
      <c r="C236" s="33" t="s">
        <v>89</v>
      </c>
      <c r="D236" s="20">
        <v>275</v>
      </c>
      <c r="E236" s="17"/>
      <c r="F236" s="17">
        <f t="shared" si="13"/>
        <v>275</v>
      </c>
      <c r="G236" s="40"/>
    </row>
    <row r="237" spans="1:12" x14ac:dyDescent="0.25">
      <c r="A237" s="138" t="s">
        <v>90</v>
      </c>
      <c r="B237" s="21" t="s">
        <v>74</v>
      </c>
      <c r="C237" s="33" t="s">
        <v>91</v>
      </c>
      <c r="D237" s="20">
        <v>2300</v>
      </c>
      <c r="E237" s="17"/>
      <c r="F237" s="17">
        <f t="shared" si="13"/>
        <v>2300</v>
      </c>
      <c r="G237" s="40"/>
    </row>
    <row r="238" spans="1:12" x14ac:dyDescent="0.25">
      <c r="A238" s="138" t="s">
        <v>99</v>
      </c>
      <c r="B238" s="21" t="s">
        <v>152</v>
      </c>
      <c r="C238" s="33" t="s">
        <v>162</v>
      </c>
      <c r="D238" s="20">
        <v>3000</v>
      </c>
      <c r="E238" s="17"/>
      <c r="F238" s="17">
        <f t="shared" si="13"/>
        <v>3000</v>
      </c>
      <c r="G238" s="40"/>
    </row>
    <row r="239" spans="1:12" x14ac:dyDescent="0.25">
      <c r="A239" s="138" t="s">
        <v>92</v>
      </c>
      <c r="B239" s="21" t="s">
        <v>73</v>
      </c>
      <c r="C239" s="33" t="s">
        <v>192</v>
      </c>
      <c r="D239" s="20">
        <v>3500</v>
      </c>
      <c r="E239" s="17"/>
      <c r="F239" s="17">
        <f t="shared" si="13"/>
        <v>3500</v>
      </c>
      <c r="G239" s="40"/>
      <c r="L239" s="113"/>
    </row>
    <row r="240" spans="1:12" x14ac:dyDescent="0.25">
      <c r="A240" s="141"/>
      <c r="B240" s="78" t="s">
        <v>14</v>
      </c>
      <c r="C240" s="79"/>
      <c r="D240" s="200">
        <f>SUM(D221:D239)</f>
        <v>272650</v>
      </c>
      <c r="E240" s="80">
        <f>SUM(E221:E239)</f>
        <v>13375.32</v>
      </c>
      <c r="F240" s="80">
        <f>SUM(F221:F239)</f>
        <v>259274.68</v>
      </c>
      <c r="G240" s="99"/>
    </row>
    <row r="241" spans="1:12" x14ac:dyDescent="0.25">
      <c r="A241" s="141"/>
      <c r="B241" s="116"/>
      <c r="C241" s="117"/>
      <c r="D241" s="201"/>
      <c r="E241" s="235"/>
      <c r="F241" s="253" t="s">
        <v>227</v>
      </c>
      <c r="G241" s="41"/>
    </row>
    <row r="242" spans="1:12" x14ac:dyDescent="0.25">
      <c r="A242" s="141"/>
      <c r="B242" s="122" t="s">
        <v>104</v>
      </c>
      <c r="C242" s="123"/>
      <c r="D242" s="202">
        <v>8200</v>
      </c>
      <c r="E242" s="118"/>
      <c r="F242" s="118"/>
      <c r="G242" s="41"/>
    </row>
    <row r="243" spans="1:12" x14ac:dyDescent="0.25">
      <c r="A243" s="141"/>
      <c r="B243" s="122" t="s">
        <v>46</v>
      </c>
      <c r="C243" s="123"/>
      <c r="D243" s="202">
        <v>-410</v>
      </c>
      <c r="E243" s="118"/>
      <c r="F243" s="118"/>
      <c r="G243" s="41"/>
    </row>
    <row r="244" spans="1:12" x14ac:dyDescent="0.25">
      <c r="A244" s="141"/>
      <c r="B244" s="122" t="s">
        <v>229</v>
      </c>
      <c r="C244" s="123"/>
      <c r="D244" s="202">
        <v>2454.44</v>
      </c>
      <c r="E244" s="118"/>
      <c r="F244" s="118"/>
      <c r="G244" s="41"/>
    </row>
    <row r="245" spans="1:12" x14ac:dyDescent="0.25">
      <c r="A245" s="141"/>
      <c r="B245" s="122" t="s">
        <v>241</v>
      </c>
      <c r="C245" s="123"/>
      <c r="D245" s="202">
        <f>SUM(D242:D244)</f>
        <v>10244.44</v>
      </c>
      <c r="E245" s="118"/>
      <c r="F245" s="118"/>
      <c r="G245" s="41"/>
    </row>
    <row r="246" spans="1:12" x14ac:dyDescent="0.25">
      <c r="A246" s="141"/>
      <c r="B246" s="116"/>
      <c r="C246" s="117"/>
      <c r="D246" s="201"/>
      <c r="E246" s="118"/>
      <c r="F246" s="118"/>
      <c r="G246" s="41"/>
    </row>
    <row r="247" spans="1:12" x14ac:dyDescent="0.25">
      <c r="A247" s="141"/>
      <c r="B247" s="18" t="s">
        <v>93</v>
      </c>
      <c r="C247" s="117"/>
      <c r="D247" s="203" t="s">
        <v>5</v>
      </c>
      <c r="E247" s="226" t="s">
        <v>6</v>
      </c>
      <c r="F247" s="226" t="s">
        <v>223</v>
      </c>
      <c r="G247" s="227" t="s">
        <v>7</v>
      </c>
    </row>
    <row r="248" spans="1:12" s="109" customFormat="1" x14ac:dyDescent="0.25">
      <c r="A248" s="157"/>
      <c r="B248" s="116"/>
      <c r="C248" s="18" t="s">
        <v>149</v>
      </c>
      <c r="D248" s="173">
        <v>7790</v>
      </c>
      <c r="E248" s="17"/>
      <c r="F248" s="17">
        <f>(D248-E248)</f>
        <v>7790</v>
      </c>
      <c r="G248" s="40"/>
      <c r="H248" s="111"/>
      <c r="L248" s="111"/>
    </row>
    <row r="249" spans="1:12" s="109" customFormat="1" x14ac:dyDescent="0.25">
      <c r="A249" s="157"/>
      <c r="B249" s="251" t="s">
        <v>229</v>
      </c>
      <c r="C249" s="18"/>
      <c r="D249" s="173">
        <v>2454.44</v>
      </c>
      <c r="E249" s="17"/>
      <c r="F249" s="17">
        <f>(D249-E249)</f>
        <v>2454.44</v>
      </c>
      <c r="G249" s="40"/>
      <c r="H249" s="111"/>
      <c r="L249" s="111"/>
    </row>
    <row r="250" spans="1:12" s="109" customFormat="1" x14ac:dyDescent="0.25">
      <c r="A250" s="157"/>
      <c r="B250" s="158" t="s">
        <v>116</v>
      </c>
      <c r="C250" s="159"/>
      <c r="D250" s="204">
        <f>SUM(D248:D249)</f>
        <v>10244.44</v>
      </c>
      <c r="E250" s="165">
        <f>SUM(E248:E249)</f>
        <v>0</v>
      </c>
      <c r="F250" s="165">
        <f>SUM(F248:F249)</f>
        <v>10244.44</v>
      </c>
      <c r="G250" s="124"/>
      <c r="H250" s="111"/>
      <c r="L250" s="111"/>
    </row>
    <row r="251" spans="1:12" x14ac:dyDescent="0.25">
      <c r="A251" s="139"/>
      <c r="B251" s="98"/>
      <c r="C251" s="98"/>
      <c r="D251" s="242"/>
      <c r="E251" s="119"/>
      <c r="F251" s="253" t="s">
        <v>227</v>
      </c>
      <c r="G251" s="98"/>
    </row>
    <row r="252" spans="1:12" x14ac:dyDescent="0.25">
      <c r="A252" s="139"/>
      <c r="B252" s="1"/>
      <c r="C252" s="1"/>
      <c r="D252" s="205" t="s">
        <v>5</v>
      </c>
      <c r="E252" s="228" t="s">
        <v>6</v>
      </c>
      <c r="F252" s="228" t="s">
        <v>223</v>
      </c>
      <c r="G252" s="229" t="s">
        <v>7</v>
      </c>
    </row>
    <row r="253" spans="1:12" x14ac:dyDescent="0.25">
      <c r="A253" s="141"/>
      <c r="B253" s="57" t="s">
        <v>61</v>
      </c>
      <c r="C253" s="58"/>
      <c r="D253" s="206">
        <f>(D32+D104+D145+D174+D214+D240+D250)</f>
        <v>394841.44</v>
      </c>
      <c r="E253" s="35">
        <f>(E32+E104+E145+E174+E214+E240+E250)</f>
        <v>27904.78</v>
      </c>
      <c r="F253" s="35">
        <f>(F32+F104+F145+F174+F214+F240+F250)</f>
        <v>366936.66</v>
      </c>
      <c r="G253" s="43"/>
    </row>
    <row r="254" spans="1:12" x14ac:dyDescent="0.25">
      <c r="A254" s="139"/>
      <c r="B254" s="110"/>
      <c r="C254" s="1"/>
      <c r="D254" s="243"/>
      <c r="E254" s="105"/>
      <c r="F254" s="253" t="s">
        <v>227</v>
      </c>
      <c r="G254" s="1"/>
    </row>
    <row r="255" spans="1:12" x14ac:dyDescent="0.25">
      <c r="A255" s="139"/>
      <c r="B255" s="1"/>
      <c r="C255" s="1"/>
      <c r="D255" s="244"/>
      <c r="E255" s="1"/>
      <c r="F255" s="252" t="s">
        <v>242</v>
      </c>
      <c r="G255" s="1"/>
    </row>
    <row r="256" spans="1:12" x14ac:dyDescent="0.25">
      <c r="A256" s="139"/>
      <c r="B256" s="1"/>
      <c r="C256" s="1"/>
      <c r="D256" s="245"/>
      <c r="E256" s="1"/>
      <c r="F256" s="1"/>
      <c r="G256" s="1"/>
    </row>
    <row r="257" spans="1:7" x14ac:dyDescent="0.25">
      <c r="A257" s="139"/>
      <c r="B257" s="1"/>
      <c r="C257" s="1"/>
      <c r="D257" s="245"/>
      <c r="E257" s="1"/>
      <c r="F257" s="1" t="s">
        <v>63</v>
      </c>
      <c r="G257" s="1" t="s">
        <v>8</v>
      </c>
    </row>
    <row r="258" spans="1:7" x14ac:dyDescent="0.25">
      <c r="C258" t="s">
        <v>79</v>
      </c>
    </row>
    <row r="261" spans="1:7" x14ac:dyDescent="0.25">
      <c r="C261" s="82"/>
      <c r="D261" s="207"/>
      <c r="F261" s="83"/>
    </row>
    <row r="264" spans="1:7" x14ac:dyDescent="0.25">
      <c r="F264" t="s">
        <v>158</v>
      </c>
    </row>
  </sheetData>
  <sortState ref="A98:CS101">
    <sortCondition ref="C98:C101"/>
  </sortState>
  <printOptions horizontalCentered="1" gridLines="1"/>
  <pageMargins left="0.25" right="0.25" top="0.75" bottom="0.75" header="0.3" footer="0.3"/>
  <pageSetup scale="54" orientation="portrait" horizontalDpi="4294967293" verticalDpi="4294967293" r:id="rId1"/>
  <headerFooter>
    <oddHeader>&amp;CASG FY18 Budget</oddHeader>
    <oddFooter>&amp;LMy Documents
ASG Accounting
ASG FY18 Projected Budget&amp;R&amp;D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5.75" x14ac:dyDescent="0.25"/>
  <sheetData>
    <row r="1" spans="1:1" x14ac:dyDescent="0.25">
      <c r="A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FY18 Projected</vt:lpstr>
      <vt:lpstr>Sheet2</vt:lpstr>
      <vt:lpstr>Sheet3</vt:lpstr>
      <vt:lpstr>'FY18 Projected'!Print_Area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Preece</dc:creator>
  <cp:lastModifiedBy>ASG Chair of Senate, Will Watkins</cp:lastModifiedBy>
  <cp:lastPrinted>2017-08-30T14:10:41Z</cp:lastPrinted>
  <dcterms:created xsi:type="dcterms:W3CDTF">2012-11-29T22:05:52Z</dcterms:created>
  <dcterms:modified xsi:type="dcterms:W3CDTF">2017-09-14T20:22:16Z</dcterms:modified>
</cp:coreProperties>
</file>